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1" sheetId="1" r:id="rId1"/>
  </sheets>
  <definedNames>
    <definedName name="_xlnm._FilterDatabase" localSheetId="0" hidden="1">'1'!$A$2:$E$151</definedName>
    <definedName name="_xlnm.Print_Titles" localSheetId="0">'1'!$2:$2</definedName>
  </definedNames>
  <calcPr calcId="144525"/>
</workbook>
</file>

<file path=xl/sharedStrings.xml><?xml version="1.0" encoding="utf-8"?>
<sst xmlns="http://schemas.openxmlformats.org/spreadsheetml/2006/main" count="454" uniqueCount="177">
  <si>
    <t>附1：2023年淮南高新区中小学新任教师公开招聘专业测试人员名单</t>
  </si>
  <si>
    <t>岗位代码</t>
  </si>
  <si>
    <t>岗位名称</t>
  </si>
  <si>
    <t>招聘单位</t>
  </si>
  <si>
    <t>准考证号</t>
  </si>
  <si>
    <t>笔试合成成绩</t>
  </si>
  <si>
    <t>340403199803082629</t>
  </si>
  <si>
    <t>初中语文</t>
  </si>
  <si>
    <t>北师大淮南实验学校</t>
  </si>
  <si>
    <t>342422199804301687</t>
  </si>
  <si>
    <t>342622199301071892</t>
  </si>
  <si>
    <t>初中数学</t>
  </si>
  <si>
    <t>340421199001202484</t>
  </si>
  <si>
    <t>340406199112043021</t>
  </si>
  <si>
    <t>341222199706183566</t>
  </si>
  <si>
    <t>初中英语</t>
  </si>
  <si>
    <t>341222199702251429</t>
  </si>
  <si>
    <t>341226199303101760</t>
  </si>
  <si>
    <t>340421199906261040</t>
  </si>
  <si>
    <t>340406199501261225</t>
  </si>
  <si>
    <t>342427199311235222</t>
  </si>
  <si>
    <t>初中美术</t>
  </si>
  <si>
    <t>341202199607311926</t>
  </si>
  <si>
    <t>342901199209245647</t>
  </si>
  <si>
    <t>340404199009150424</t>
  </si>
  <si>
    <t>初中信息</t>
  </si>
  <si>
    <t>340121200009142526</t>
  </si>
  <si>
    <t>小学语文</t>
  </si>
  <si>
    <t>342622199110267104</t>
  </si>
  <si>
    <t>341621199002083327</t>
  </si>
  <si>
    <t>342225199311102063</t>
  </si>
  <si>
    <t>342622199410032681</t>
  </si>
  <si>
    <t>340402199304251620</t>
  </si>
  <si>
    <t>342422199911297804</t>
  </si>
  <si>
    <t>340403199703270825</t>
  </si>
  <si>
    <t>340403199512171429</t>
  </si>
  <si>
    <t>340404198712310421</t>
  </si>
  <si>
    <t>340403199504172827</t>
  </si>
  <si>
    <t>341224199103108869</t>
  </si>
  <si>
    <t>342201198911227921</t>
  </si>
  <si>
    <t>341221199205030426</t>
  </si>
  <si>
    <t>340402199104070024</t>
  </si>
  <si>
    <t>340827199312244710</t>
  </si>
  <si>
    <t>小学数学</t>
  </si>
  <si>
    <t>342623198911017529</t>
  </si>
  <si>
    <t>341282198912254945</t>
  </si>
  <si>
    <t>340402199411160628</t>
  </si>
  <si>
    <t>340406199303142866</t>
  </si>
  <si>
    <t>342422199809104308</t>
  </si>
  <si>
    <t>34242219981111330X</t>
  </si>
  <si>
    <t>340421199603195621</t>
  </si>
  <si>
    <t>34122719990210832X</t>
  </si>
  <si>
    <t>340402200008061625</t>
  </si>
  <si>
    <t>341281199707108664</t>
  </si>
  <si>
    <t>34242219980310258X</t>
  </si>
  <si>
    <t>小学英语</t>
  </si>
  <si>
    <t>340406198712103484</t>
  </si>
  <si>
    <t>340403199109070820</t>
  </si>
  <si>
    <t>342523199708248849</t>
  </si>
  <si>
    <t>342423199705308564</t>
  </si>
  <si>
    <t>342401199404059287</t>
  </si>
  <si>
    <t>341226199207156921</t>
  </si>
  <si>
    <t>小学道法</t>
  </si>
  <si>
    <t>341221199705163161</t>
  </si>
  <si>
    <t>340421200101230410</t>
  </si>
  <si>
    <t>341227199910104855</t>
  </si>
  <si>
    <t>342422199608020482</t>
  </si>
  <si>
    <t>341226200004185023</t>
  </si>
  <si>
    <t>34042119980123402X</t>
  </si>
  <si>
    <t>小学美术</t>
  </si>
  <si>
    <t>340404199512232240</t>
  </si>
  <si>
    <t>342422199702234022</t>
  </si>
  <si>
    <t>341181199405060823</t>
  </si>
  <si>
    <t>小学音乐</t>
  </si>
  <si>
    <t>341203199504122520</t>
  </si>
  <si>
    <t>342601199710250021</t>
  </si>
  <si>
    <t>340403198907181627</t>
  </si>
  <si>
    <t>340402200011240624</t>
  </si>
  <si>
    <t>341226199710010663</t>
  </si>
  <si>
    <t>34040319971119122X</t>
  </si>
  <si>
    <t>341282199602017340</t>
  </si>
  <si>
    <t>341202199707270922</t>
  </si>
  <si>
    <t>342422199705100820</t>
  </si>
  <si>
    <t>341204199311170821</t>
  </si>
  <si>
    <t>小学信息</t>
  </si>
  <si>
    <t>34242219950916232X</t>
  </si>
  <si>
    <t>341124198703272013</t>
  </si>
  <si>
    <t>441302199302274043</t>
  </si>
  <si>
    <t>小学体育</t>
  </si>
  <si>
    <t>340421199806270847</t>
  </si>
  <si>
    <t>山南十一中</t>
  </si>
  <si>
    <t>340421199608084023</t>
  </si>
  <si>
    <t>34040320000621142X</t>
  </si>
  <si>
    <t>340402199102260617</t>
  </si>
  <si>
    <t>340405199011200220</t>
  </si>
  <si>
    <t>341221199404029006</t>
  </si>
  <si>
    <t>340406198806083023</t>
  </si>
  <si>
    <t>342422199106164320</t>
  </si>
  <si>
    <t>34052119880502336X</t>
  </si>
  <si>
    <t>410324199604081927</t>
  </si>
  <si>
    <t>340403199009302268</t>
  </si>
  <si>
    <t>341281199412086066</t>
  </si>
  <si>
    <t>340405199109221425</t>
  </si>
  <si>
    <t>340602198801112628</t>
  </si>
  <si>
    <t>340406199908163440</t>
  </si>
  <si>
    <t>342422200107131702</t>
  </si>
  <si>
    <t>山南四中</t>
  </si>
  <si>
    <t>340406200007311421</t>
  </si>
  <si>
    <t>342422199605294840</t>
  </si>
  <si>
    <t>340421198810052434</t>
  </si>
  <si>
    <t>340121198805062818</t>
  </si>
  <si>
    <t>340603199808094216</t>
  </si>
  <si>
    <t>34042119901120204X</t>
  </si>
  <si>
    <t>34040319990722082X</t>
  </si>
  <si>
    <t>342401200003144267</t>
  </si>
  <si>
    <t>342425199707184924</t>
  </si>
  <si>
    <t>初中历史</t>
  </si>
  <si>
    <t>340406199812073619</t>
  </si>
  <si>
    <t>342422200001244020</t>
  </si>
  <si>
    <t>340403199310063614</t>
  </si>
  <si>
    <t>初中物理</t>
  </si>
  <si>
    <t>340406199506213011</t>
  </si>
  <si>
    <t>34242719980731002X</t>
  </si>
  <si>
    <t>山南十中</t>
  </si>
  <si>
    <t>340403199205311823</t>
  </si>
  <si>
    <t>340406200008013426</t>
  </si>
  <si>
    <t>340826199401184047</t>
  </si>
  <si>
    <t>340823199604110815</t>
  </si>
  <si>
    <t>34040619981007081X</t>
  </si>
  <si>
    <t>340121199904031915</t>
  </si>
  <si>
    <t>341621200108231944</t>
  </si>
  <si>
    <t>340403200005041852</t>
  </si>
  <si>
    <t>34040620000129304X</t>
  </si>
  <si>
    <t>泉山湖中学</t>
  </si>
  <si>
    <t>34032219970203244X</t>
  </si>
  <si>
    <t>340405198807081429</t>
  </si>
  <si>
    <t>341225199902143122</t>
  </si>
  <si>
    <t>341204199811031027</t>
  </si>
  <si>
    <t>340123198803051667</t>
  </si>
  <si>
    <t>340403199806160629</t>
  </si>
  <si>
    <t>340421200001271047</t>
  </si>
  <si>
    <t>340405199310261023</t>
  </si>
  <si>
    <t>340404198712132223</t>
  </si>
  <si>
    <t>340406200001083843</t>
  </si>
  <si>
    <t>340406200010122082</t>
  </si>
  <si>
    <t>340405199701120025</t>
  </si>
  <si>
    <t>340421199305072420</t>
  </si>
  <si>
    <t>340406199511023482</t>
  </si>
  <si>
    <t>340406199907153443</t>
  </si>
  <si>
    <t>340421199810050222</t>
  </si>
  <si>
    <t>340825199610151018</t>
  </si>
  <si>
    <t>341204199706061849</t>
  </si>
  <si>
    <t>342425199111203135</t>
  </si>
  <si>
    <t>340123199705152872</t>
  </si>
  <si>
    <t>340121199304062822</t>
  </si>
  <si>
    <t>34040419990224022X</t>
  </si>
  <si>
    <t>342422199912216068</t>
  </si>
  <si>
    <t>340406200008173630</t>
  </si>
  <si>
    <t>340403199910081621</t>
  </si>
  <si>
    <t>371102200005020019</t>
  </si>
  <si>
    <t>340402199911050011</t>
  </si>
  <si>
    <t>340404199601110229</t>
  </si>
  <si>
    <t>340403198707011674</t>
  </si>
  <si>
    <t>340405199810071621</t>
  </si>
  <si>
    <t>山南七小</t>
  </si>
  <si>
    <t>341226199705100429</t>
  </si>
  <si>
    <t>370112199804257166</t>
  </si>
  <si>
    <t>340421199110031047</t>
  </si>
  <si>
    <t>340121199811177907</t>
  </si>
  <si>
    <t>342426199503102428</t>
  </si>
  <si>
    <t>341224198902150428</t>
  </si>
  <si>
    <t>340421199008101248</t>
  </si>
  <si>
    <t>340421198808271048</t>
  </si>
  <si>
    <t>040303526</t>
  </si>
  <si>
    <t>340421199708124264</t>
  </si>
  <si>
    <t>340406199503132240</t>
  </si>
  <si>
    <t>340403198810202620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</si>
</sst>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1"/>
  <sheetViews>
    <sheetView tabSelected="1" zoomScale="115" zoomScaleNormal="115" workbookViewId="0">
      <selection activeCell="B17" sqref="B17:B31"/>
    </sheetView>
  </sheetViews>
  <sheetFormatPr defaultColWidth="9" defaultRowHeight="13.5" outlineLevelCol="4"/>
  <cols>
    <col min="1" max="1" width="17.0583333333333" style="1" customWidth="1"/>
    <col min="2" max="2" width="14.4583333333333" style="1" customWidth="1"/>
    <col min="3" max="3" width="20.75" style="1" customWidth="1"/>
    <col min="4" max="4" width="11.85" style="1" customWidth="1"/>
    <col min="5" max="5" width="19.5666666666667" style="1" customWidth="1"/>
    <col min="6" max="16374" width="12.875" style="1"/>
    <col min="16375" max="16384" width="9" style="1"/>
  </cols>
  <sheetData>
    <row r="1" ht="38" customHeight="1" spans="1:5">
      <c r="A1" s="2" t="s">
        <v>0</v>
      </c>
      <c r="B1" s="2"/>
      <c r="C1" s="2"/>
      <c r="D1" s="2"/>
      <c r="E1" s="2"/>
    </row>
    <row r="2" ht="27" customHeight="1" spans="1: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ht="15" customHeight="1" spans="1:5">
      <c r="A3" s="5" t="s">
        <v>6</v>
      </c>
      <c r="B3" s="5" t="s">
        <v>7</v>
      </c>
      <c r="C3" s="5" t="s">
        <v>8</v>
      </c>
      <c r="D3" s="5" t="str">
        <f>"040100913"</f>
        <v>040100913</v>
      </c>
      <c r="E3" s="5">
        <v>92</v>
      </c>
    </row>
    <row r="4" ht="15" customHeight="1" spans="1:5">
      <c r="A4" s="5" t="s">
        <v>9</v>
      </c>
      <c r="B4" s="5" t="s">
        <v>7</v>
      </c>
      <c r="C4" s="5" t="s">
        <v>8</v>
      </c>
      <c r="D4" s="5" t="str">
        <f>"040100914"</f>
        <v>040100914</v>
      </c>
      <c r="E4" s="5">
        <v>75.7</v>
      </c>
    </row>
    <row r="5" ht="15" customHeight="1" spans="1:5">
      <c r="A5" s="5" t="s">
        <v>10</v>
      </c>
      <c r="B5" s="5" t="s">
        <v>11</v>
      </c>
      <c r="C5" s="5" t="s">
        <v>8</v>
      </c>
      <c r="D5" s="5" t="str">
        <f>"040201910"</f>
        <v>040201910</v>
      </c>
      <c r="E5" s="5">
        <v>87</v>
      </c>
    </row>
    <row r="6" ht="15" customHeight="1" spans="1:5">
      <c r="A6" s="5" t="s">
        <v>12</v>
      </c>
      <c r="B6" s="5" t="s">
        <v>11</v>
      </c>
      <c r="C6" s="5" t="s">
        <v>8</v>
      </c>
      <c r="D6" s="5" t="str">
        <f>"040201915"</f>
        <v>040201915</v>
      </c>
      <c r="E6" s="5">
        <v>84.3</v>
      </c>
    </row>
    <row r="7" ht="15" customHeight="1" spans="1:5">
      <c r="A7" s="5" t="s">
        <v>13</v>
      </c>
      <c r="B7" s="5" t="s">
        <v>11</v>
      </c>
      <c r="C7" s="5" t="s">
        <v>8</v>
      </c>
      <c r="D7" s="5" t="str">
        <f>"040201911"</f>
        <v>040201911</v>
      </c>
      <c r="E7" s="5">
        <v>64.2</v>
      </c>
    </row>
    <row r="8" ht="15" customHeight="1" spans="1:5">
      <c r="A8" s="5" t="s">
        <v>14</v>
      </c>
      <c r="B8" s="5" t="s">
        <v>15</v>
      </c>
      <c r="C8" s="5" t="s">
        <v>8</v>
      </c>
      <c r="D8" s="5" t="str">
        <f>"040103220"</f>
        <v>040103220</v>
      </c>
      <c r="E8" s="5">
        <v>99.8</v>
      </c>
    </row>
    <row r="9" ht="15" customHeight="1" spans="1:5">
      <c r="A9" s="5" t="s">
        <v>16</v>
      </c>
      <c r="B9" s="5" t="s">
        <v>15</v>
      </c>
      <c r="C9" s="5" t="s">
        <v>8</v>
      </c>
      <c r="D9" s="5" t="str">
        <f>"040103206"</f>
        <v>040103206</v>
      </c>
      <c r="E9" s="5">
        <v>97.4</v>
      </c>
    </row>
    <row r="10" ht="15" customHeight="1" spans="1:5">
      <c r="A10" s="5" t="s">
        <v>17</v>
      </c>
      <c r="B10" s="5" t="s">
        <v>15</v>
      </c>
      <c r="C10" s="5" t="s">
        <v>8</v>
      </c>
      <c r="D10" s="5" t="str">
        <f>"040103211"</f>
        <v>040103211</v>
      </c>
      <c r="E10" s="5">
        <v>93.4</v>
      </c>
    </row>
    <row r="11" ht="15" customHeight="1" spans="1:5">
      <c r="A11" s="5" t="s">
        <v>18</v>
      </c>
      <c r="B11" s="5" t="s">
        <v>15</v>
      </c>
      <c r="C11" s="5" t="s">
        <v>8</v>
      </c>
      <c r="D11" s="5" t="str">
        <f>"040103212"</f>
        <v>040103212</v>
      </c>
      <c r="E11" s="5">
        <v>93.1</v>
      </c>
    </row>
    <row r="12" ht="15" customHeight="1" spans="1:5">
      <c r="A12" s="5" t="s">
        <v>19</v>
      </c>
      <c r="B12" s="5" t="s">
        <v>15</v>
      </c>
      <c r="C12" s="5" t="s">
        <v>8</v>
      </c>
      <c r="D12" s="5" t="str">
        <f>"040103213"</f>
        <v>040103213</v>
      </c>
      <c r="E12" s="5">
        <v>93</v>
      </c>
    </row>
    <row r="13" ht="15" customHeight="1" spans="1:5">
      <c r="A13" s="5" t="s">
        <v>20</v>
      </c>
      <c r="B13" s="5" t="s">
        <v>21</v>
      </c>
      <c r="C13" s="5" t="s">
        <v>8</v>
      </c>
      <c r="D13" s="5" t="str">
        <f>"040202730"</f>
        <v>040202730</v>
      </c>
      <c r="E13" s="5">
        <v>92</v>
      </c>
    </row>
    <row r="14" ht="15" customHeight="1" spans="1:5">
      <c r="A14" s="5" t="s">
        <v>22</v>
      </c>
      <c r="B14" s="5" t="s">
        <v>21</v>
      </c>
      <c r="C14" s="5" t="s">
        <v>8</v>
      </c>
      <c r="D14" s="5" t="str">
        <f>"040202808"</f>
        <v>040202808</v>
      </c>
      <c r="E14" s="5">
        <v>82.3</v>
      </c>
    </row>
    <row r="15" ht="15" customHeight="1" spans="1:5">
      <c r="A15" s="5" t="s">
        <v>23</v>
      </c>
      <c r="B15" s="5" t="s">
        <v>21</v>
      </c>
      <c r="C15" s="5" t="s">
        <v>8</v>
      </c>
      <c r="D15" s="5" t="str">
        <f>"040202810"</f>
        <v>040202810</v>
      </c>
      <c r="E15" s="5">
        <v>77.4</v>
      </c>
    </row>
    <row r="16" ht="15" customHeight="1" spans="1:5">
      <c r="A16" s="5" t="s">
        <v>24</v>
      </c>
      <c r="B16" s="5" t="s">
        <v>25</v>
      </c>
      <c r="C16" s="5" t="s">
        <v>8</v>
      </c>
      <c r="D16" s="5" t="str">
        <f>"040200730"</f>
        <v>040200730</v>
      </c>
      <c r="E16" s="5">
        <v>80</v>
      </c>
    </row>
    <row r="17" ht="15" customHeight="1" spans="1:5">
      <c r="A17" s="5" t="s">
        <v>26</v>
      </c>
      <c r="B17" s="5" t="s">
        <v>27</v>
      </c>
      <c r="C17" s="5" t="s">
        <v>8</v>
      </c>
      <c r="D17" s="5" t="str">
        <f>"040303203"</f>
        <v>040303203</v>
      </c>
      <c r="E17" s="5">
        <v>100.3</v>
      </c>
    </row>
    <row r="18" ht="15" customHeight="1" spans="1:5">
      <c r="A18" s="5" t="s">
        <v>28</v>
      </c>
      <c r="B18" s="5" t="s">
        <v>27</v>
      </c>
      <c r="C18" s="5" t="s">
        <v>8</v>
      </c>
      <c r="D18" s="5" t="str">
        <f>"040303209"</f>
        <v>040303209</v>
      </c>
      <c r="E18" s="5">
        <v>99.1</v>
      </c>
    </row>
    <row r="19" ht="15" customHeight="1" spans="1:5">
      <c r="A19" s="5" t="s">
        <v>29</v>
      </c>
      <c r="B19" s="5" t="s">
        <v>27</v>
      </c>
      <c r="C19" s="5" t="s">
        <v>8</v>
      </c>
      <c r="D19" s="5" t="str">
        <f>"040303124"</f>
        <v>040303124</v>
      </c>
      <c r="E19" s="5">
        <v>96.2</v>
      </c>
    </row>
    <row r="20" ht="15" customHeight="1" spans="1:5">
      <c r="A20" s="5" t="s">
        <v>30</v>
      </c>
      <c r="B20" s="5" t="s">
        <v>27</v>
      </c>
      <c r="C20" s="5" t="s">
        <v>8</v>
      </c>
      <c r="D20" s="5" t="str">
        <f>"040303108"</f>
        <v>040303108</v>
      </c>
      <c r="E20" s="5">
        <v>94.5</v>
      </c>
    </row>
    <row r="21" ht="15" customHeight="1" spans="1:5">
      <c r="A21" s="5" t="s">
        <v>31</v>
      </c>
      <c r="B21" s="5" t="s">
        <v>27</v>
      </c>
      <c r="C21" s="5" t="s">
        <v>8</v>
      </c>
      <c r="D21" s="5" t="str">
        <f>"040303104"</f>
        <v>040303104</v>
      </c>
      <c r="E21" s="5">
        <v>91</v>
      </c>
    </row>
    <row r="22" ht="15" customHeight="1" spans="1:5">
      <c r="A22" s="5" t="s">
        <v>32</v>
      </c>
      <c r="B22" s="5" t="s">
        <v>27</v>
      </c>
      <c r="C22" s="5" t="s">
        <v>8</v>
      </c>
      <c r="D22" s="5" t="str">
        <f>"040303103"</f>
        <v>040303103</v>
      </c>
      <c r="E22" s="5">
        <v>90.4</v>
      </c>
    </row>
    <row r="23" ht="15" customHeight="1" spans="1:5">
      <c r="A23" s="5" t="s">
        <v>33</v>
      </c>
      <c r="B23" s="5" t="s">
        <v>27</v>
      </c>
      <c r="C23" s="5" t="s">
        <v>8</v>
      </c>
      <c r="D23" s="5" t="str">
        <f>"040303129"</f>
        <v>040303129</v>
      </c>
      <c r="E23" s="5">
        <v>89.9</v>
      </c>
    </row>
    <row r="24" ht="15" customHeight="1" spans="1:5">
      <c r="A24" s="5" t="s">
        <v>34</v>
      </c>
      <c r="B24" s="5" t="s">
        <v>27</v>
      </c>
      <c r="C24" s="5" t="s">
        <v>8</v>
      </c>
      <c r="D24" s="5" t="str">
        <f>"040303114"</f>
        <v>040303114</v>
      </c>
      <c r="E24" s="5">
        <v>89.1</v>
      </c>
    </row>
    <row r="25" ht="15" customHeight="1" spans="1:5">
      <c r="A25" s="5" t="s">
        <v>35</v>
      </c>
      <c r="B25" s="5" t="s">
        <v>27</v>
      </c>
      <c r="C25" s="5" t="s">
        <v>8</v>
      </c>
      <c r="D25" s="5" t="str">
        <f>"040303106"</f>
        <v>040303106</v>
      </c>
      <c r="E25" s="5">
        <v>88.8</v>
      </c>
    </row>
    <row r="26" ht="15" customHeight="1" spans="1:5">
      <c r="A26" s="5" t="s">
        <v>36</v>
      </c>
      <c r="B26" s="5" t="s">
        <v>27</v>
      </c>
      <c r="C26" s="5" t="s">
        <v>8</v>
      </c>
      <c r="D26" s="5" t="str">
        <f>"040303121"</f>
        <v>040303121</v>
      </c>
      <c r="E26" s="5">
        <v>88.7</v>
      </c>
    </row>
    <row r="27" ht="15" customHeight="1" spans="1:5">
      <c r="A27" s="5" t="s">
        <v>37</v>
      </c>
      <c r="B27" s="5" t="s">
        <v>27</v>
      </c>
      <c r="C27" s="5" t="s">
        <v>8</v>
      </c>
      <c r="D27" s="5" t="str">
        <f>"040303102"</f>
        <v>040303102</v>
      </c>
      <c r="E27" s="5">
        <v>87.4</v>
      </c>
    </row>
    <row r="28" ht="15" customHeight="1" spans="1:5">
      <c r="A28" s="5" t="s">
        <v>38</v>
      </c>
      <c r="B28" s="5" t="s">
        <v>27</v>
      </c>
      <c r="C28" s="5" t="s">
        <v>8</v>
      </c>
      <c r="D28" s="5" t="str">
        <f>"040303213"</f>
        <v>040303213</v>
      </c>
      <c r="E28" s="5">
        <v>87</v>
      </c>
    </row>
    <row r="29" ht="15" customHeight="1" spans="1:5">
      <c r="A29" s="5" t="s">
        <v>39</v>
      </c>
      <c r="B29" s="5" t="s">
        <v>27</v>
      </c>
      <c r="C29" s="5" t="s">
        <v>8</v>
      </c>
      <c r="D29" s="5" t="str">
        <f>"040303118"</f>
        <v>040303118</v>
      </c>
      <c r="E29" s="5">
        <v>84.7</v>
      </c>
    </row>
    <row r="30" ht="15" customHeight="1" spans="1:5">
      <c r="A30" s="5" t="s">
        <v>40</v>
      </c>
      <c r="B30" s="5" t="s">
        <v>27</v>
      </c>
      <c r="C30" s="5" t="s">
        <v>8</v>
      </c>
      <c r="D30" s="5" t="str">
        <f>"040303205"</f>
        <v>040303205</v>
      </c>
      <c r="E30" s="5">
        <v>84.6</v>
      </c>
    </row>
    <row r="31" ht="15" customHeight="1" spans="1:5">
      <c r="A31" s="5" t="s">
        <v>41</v>
      </c>
      <c r="B31" s="5" t="s">
        <v>27</v>
      </c>
      <c r="C31" s="5" t="s">
        <v>8</v>
      </c>
      <c r="D31" s="5" t="str">
        <f>"040303028"</f>
        <v>040303028</v>
      </c>
      <c r="E31" s="5">
        <v>84.6</v>
      </c>
    </row>
    <row r="32" ht="15" customHeight="1" spans="1:5">
      <c r="A32" s="5" t="s">
        <v>42</v>
      </c>
      <c r="B32" s="5" t="s">
        <v>43</v>
      </c>
      <c r="C32" s="5" t="s">
        <v>8</v>
      </c>
      <c r="D32" s="5" t="str">
        <f>"040601928"</f>
        <v>040601928</v>
      </c>
      <c r="E32" s="5">
        <v>94.5</v>
      </c>
    </row>
    <row r="33" ht="15" customHeight="1" spans="1:5">
      <c r="A33" s="5" t="s">
        <v>44</v>
      </c>
      <c r="B33" s="5" t="s">
        <v>43</v>
      </c>
      <c r="C33" s="5" t="s">
        <v>8</v>
      </c>
      <c r="D33" s="5" t="str">
        <f>"040601924"</f>
        <v>040601924</v>
      </c>
      <c r="E33" s="5">
        <v>90.6</v>
      </c>
    </row>
    <row r="34" ht="15" customHeight="1" spans="1:5">
      <c r="A34" s="5" t="s">
        <v>45</v>
      </c>
      <c r="B34" s="5" t="s">
        <v>43</v>
      </c>
      <c r="C34" s="5" t="s">
        <v>8</v>
      </c>
      <c r="D34" s="5" t="str">
        <f>"040601909"</f>
        <v>040601909</v>
      </c>
      <c r="E34" s="5">
        <v>88.9</v>
      </c>
    </row>
    <row r="35" ht="15" customHeight="1" spans="1:5">
      <c r="A35" s="5" t="s">
        <v>46</v>
      </c>
      <c r="B35" s="5" t="s">
        <v>43</v>
      </c>
      <c r="C35" s="5" t="s">
        <v>8</v>
      </c>
      <c r="D35" s="5" t="str">
        <f>"040602002"</f>
        <v>040602002</v>
      </c>
      <c r="E35" s="5">
        <v>83.6</v>
      </c>
    </row>
    <row r="36" ht="15" customHeight="1" spans="1:5">
      <c r="A36" s="5" t="s">
        <v>47</v>
      </c>
      <c r="B36" s="5" t="s">
        <v>43</v>
      </c>
      <c r="C36" s="5" t="s">
        <v>8</v>
      </c>
      <c r="D36" s="5" t="str">
        <f>"040601929"</f>
        <v>040601929</v>
      </c>
      <c r="E36" s="5">
        <v>81</v>
      </c>
    </row>
    <row r="37" ht="15" customHeight="1" spans="1:5">
      <c r="A37" s="5" t="s">
        <v>48</v>
      </c>
      <c r="B37" s="5" t="s">
        <v>43</v>
      </c>
      <c r="C37" s="5" t="s">
        <v>8</v>
      </c>
      <c r="D37" s="5" t="str">
        <f>"040602003"</f>
        <v>040602003</v>
      </c>
      <c r="E37" s="5">
        <v>80.1</v>
      </c>
    </row>
    <row r="38" ht="15" customHeight="1" spans="1:5">
      <c r="A38" s="5" t="s">
        <v>49</v>
      </c>
      <c r="B38" s="5" t="s">
        <v>43</v>
      </c>
      <c r="C38" s="5" t="s">
        <v>8</v>
      </c>
      <c r="D38" s="5" t="str">
        <f>"040601923"</f>
        <v>040601923</v>
      </c>
      <c r="E38" s="5">
        <v>74.7</v>
      </c>
    </row>
    <row r="39" ht="15" customHeight="1" spans="1:5">
      <c r="A39" s="5" t="s">
        <v>50</v>
      </c>
      <c r="B39" s="5" t="s">
        <v>43</v>
      </c>
      <c r="C39" s="5" t="s">
        <v>8</v>
      </c>
      <c r="D39" s="5" t="str">
        <f>"040601916"</f>
        <v>040601916</v>
      </c>
      <c r="E39" s="5">
        <v>74.7</v>
      </c>
    </row>
    <row r="40" ht="15" customHeight="1" spans="1:5">
      <c r="A40" s="5" t="s">
        <v>51</v>
      </c>
      <c r="B40" s="5" t="s">
        <v>43</v>
      </c>
      <c r="C40" s="5" t="s">
        <v>8</v>
      </c>
      <c r="D40" s="5" t="str">
        <f>"040601927"</f>
        <v>040601927</v>
      </c>
      <c r="E40" s="5">
        <v>72.3</v>
      </c>
    </row>
    <row r="41" ht="15" customHeight="1" spans="1:5">
      <c r="A41" s="5" t="s">
        <v>52</v>
      </c>
      <c r="B41" s="5" t="s">
        <v>43</v>
      </c>
      <c r="C41" s="5" t="s">
        <v>8</v>
      </c>
      <c r="D41" s="5" t="str">
        <f>"040601914"</f>
        <v>040601914</v>
      </c>
      <c r="E41" s="5">
        <v>67.8</v>
      </c>
    </row>
    <row r="42" ht="15" customHeight="1" spans="1:5">
      <c r="A42" s="5" t="s">
        <v>53</v>
      </c>
      <c r="B42" s="5" t="s">
        <v>43</v>
      </c>
      <c r="C42" s="5" t="s">
        <v>8</v>
      </c>
      <c r="D42" s="5" t="str">
        <f>"040601925"</f>
        <v>040601925</v>
      </c>
      <c r="E42" s="5">
        <v>63.7</v>
      </c>
    </row>
    <row r="43" ht="15" customHeight="1" spans="1:5">
      <c r="A43" s="5" t="s">
        <v>54</v>
      </c>
      <c r="B43" s="5" t="s">
        <v>55</v>
      </c>
      <c r="C43" s="5" t="s">
        <v>8</v>
      </c>
      <c r="D43" s="5" t="str">
        <f>"040500129"</f>
        <v>040500129</v>
      </c>
      <c r="E43" s="5">
        <v>99.6</v>
      </c>
    </row>
    <row r="44" ht="15" customHeight="1" spans="1:5">
      <c r="A44" s="5" t="s">
        <v>56</v>
      </c>
      <c r="B44" s="5" t="s">
        <v>55</v>
      </c>
      <c r="C44" s="5" t="s">
        <v>8</v>
      </c>
      <c r="D44" s="5" t="str">
        <f>"040500302"</f>
        <v>040500302</v>
      </c>
      <c r="E44" s="5">
        <v>97.1</v>
      </c>
    </row>
    <row r="45" ht="15" customHeight="1" spans="1:5">
      <c r="A45" s="5" t="s">
        <v>57</v>
      </c>
      <c r="B45" s="5" t="s">
        <v>55</v>
      </c>
      <c r="C45" s="5" t="s">
        <v>8</v>
      </c>
      <c r="D45" s="5" t="str">
        <f>"040500204"</f>
        <v>040500204</v>
      </c>
      <c r="E45" s="5">
        <v>90.5</v>
      </c>
    </row>
    <row r="46" ht="15" customHeight="1" spans="1:5">
      <c r="A46" s="5" t="s">
        <v>58</v>
      </c>
      <c r="B46" s="5" t="s">
        <v>55</v>
      </c>
      <c r="C46" s="5" t="s">
        <v>8</v>
      </c>
      <c r="D46" s="5" t="str">
        <f>"040500219"</f>
        <v>040500219</v>
      </c>
      <c r="E46" s="5">
        <v>89.9</v>
      </c>
    </row>
    <row r="47" ht="15" customHeight="1" spans="1:5">
      <c r="A47" s="5" t="s">
        <v>59</v>
      </c>
      <c r="B47" s="5" t="s">
        <v>55</v>
      </c>
      <c r="C47" s="5" t="s">
        <v>8</v>
      </c>
      <c r="D47" s="5" t="str">
        <f>"040500215"</f>
        <v>040500215</v>
      </c>
      <c r="E47" s="5">
        <v>89.8</v>
      </c>
    </row>
    <row r="48" ht="15" customHeight="1" spans="1:5">
      <c r="A48" s="5" t="s">
        <v>60</v>
      </c>
      <c r="B48" s="5" t="s">
        <v>55</v>
      </c>
      <c r="C48" s="5" t="s">
        <v>8</v>
      </c>
      <c r="D48" s="5" t="str">
        <f>"040500123"</f>
        <v>040500123</v>
      </c>
      <c r="E48" s="5">
        <v>89.6</v>
      </c>
    </row>
    <row r="49" ht="15" customHeight="1" spans="1:5">
      <c r="A49" s="5" t="s">
        <v>61</v>
      </c>
      <c r="B49" s="5" t="s">
        <v>62</v>
      </c>
      <c r="C49" s="5" t="s">
        <v>8</v>
      </c>
      <c r="D49" s="5" t="str">
        <f>"040502305"</f>
        <v>040502305</v>
      </c>
      <c r="E49" s="5">
        <v>86.2</v>
      </c>
    </row>
    <row r="50" ht="15" customHeight="1" spans="1:5">
      <c r="A50" s="5" t="s">
        <v>63</v>
      </c>
      <c r="B50" s="5" t="s">
        <v>62</v>
      </c>
      <c r="C50" s="5" t="s">
        <v>8</v>
      </c>
      <c r="D50" s="5" t="str">
        <f>"040502220"</f>
        <v>040502220</v>
      </c>
      <c r="E50" s="5">
        <v>84.2</v>
      </c>
    </row>
    <row r="51" ht="15" customHeight="1" spans="1:5">
      <c r="A51" s="5" t="s">
        <v>64</v>
      </c>
      <c r="B51" s="5" t="s">
        <v>62</v>
      </c>
      <c r="C51" s="5" t="s">
        <v>8</v>
      </c>
      <c r="D51" s="5" t="str">
        <f>"040502310"</f>
        <v>040502310</v>
      </c>
      <c r="E51" s="5">
        <v>78.3</v>
      </c>
    </row>
    <row r="52" ht="15" customHeight="1" spans="1:5">
      <c r="A52" s="5" t="s">
        <v>65</v>
      </c>
      <c r="B52" s="5" t="s">
        <v>62</v>
      </c>
      <c r="C52" s="5" t="s">
        <v>8</v>
      </c>
      <c r="D52" s="5" t="str">
        <f>"040502229"</f>
        <v>040502229</v>
      </c>
      <c r="E52" s="5">
        <v>77.7</v>
      </c>
    </row>
    <row r="53" ht="15" customHeight="1" spans="1:5">
      <c r="A53" s="5" t="s">
        <v>66</v>
      </c>
      <c r="B53" s="5" t="s">
        <v>62</v>
      </c>
      <c r="C53" s="5" t="s">
        <v>8</v>
      </c>
      <c r="D53" s="5" t="str">
        <f>"040502313"</f>
        <v>040502313</v>
      </c>
      <c r="E53" s="5">
        <v>76.9</v>
      </c>
    </row>
    <row r="54" ht="15" customHeight="1" spans="1:5">
      <c r="A54" s="5" t="s">
        <v>67</v>
      </c>
      <c r="B54" s="5" t="s">
        <v>62</v>
      </c>
      <c r="C54" s="5" t="s">
        <v>8</v>
      </c>
      <c r="D54" s="5" t="str">
        <f>"040502309"</f>
        <v>040502309</v>
      </c>
      <c r="E54" s="5">
        <v>76.9</v>
      </c>
    </row>
    <row r="55" ht="15" customHeight="1" spans="1:5">
      <c r="A55" s="5" t="s">
        <v>68</v>
      </c>
      <c r="B55" s="5" t="s">
        <v>69</v>
      </c>
      <c r="C55" s="5" t="s">
        <v>8</v>
      </c>
      <c r="D55" s="5" t="str">
        <f>"040403621"</f>
        <v>040403621</v>
      </c>
      <c r="E55" s="5">
        <v>98.2</v>
      </c>
    </row>
    <row r="56" ht="15" customHeight="1" spans="1:5">
      <c r="A56" s="5" t="s">
        <v>70</v>
      </c>
      <c r="B56" s="5" t="s">
        <v>69</v>
      </c>
      <c r="C56" s="5" t="s">
        <v>8</v>
      </c>
      <c r="D56" s="5" t="str">
        <f>"040403706"</f>
        <v>040403706</v>
      </c>
      <c r="E56" s="5">
        <v>97.2</v>
      </c>
    </row>
    <row r="57" ht="15" customHeight="1" spans="1:5">
      <c r="A57" s="5" t="s">
        <v>71</v>
      </c>
      <c r="B57" s="5" t="s">
        <v>69</v>
      </c>
      <c r="C57" s="5" t="s">
        <v>8</v>
      </c>
      <c r="D57" s="5" t="str">
        <f>"040403627"</f>
        <v>040403627</v>
      </c>
      <c r="E57" s="5">
        <v>96</v>
      </c>
    </row>
    <row r="58" ht="15" customHeight="1" spans="1:5">
      <c r="A58" s="5" t="s">
        <v>72</v>
      </c>
      <c r="B58" s="5" t="s">
        <v>73</v>
      </c>
      <c r="C58" s="5" t="s">
        <v>8</v>
      </c>
      <c r="D58" s="5" t="str">
        <f>"040501106"</f>
        <v>040501106</v>
      </c>
      <c r="E58" s="5">
        <v>92.7</v>
      </c>
    </row>
    <row r="59" ht="15" customHeight="1" spans="1:5">
      <c r="A59" s="5" t="s">
        <v>74</v>
      </c>
      <c r="B59" s="5" t="s">
        <v>73</v>
      </c>
      <c r="C59" s="5" t="s">
        <v>8</v>
      </c>
      <c r="D59" s="5" t="str">
        <f>"040501118"</f>
        <v>040501118</v>
      </c>
      <c r="E59" s="5">
        <v>91.6</v>
      </c>
    </row>
    <row r="60" ht="15" customHeight="1" spans="1:5">
      <c r="A60" s="5" t="s">
        <v>75</v>
      </c>
      <c r="B60" s="5" t="s">
        <v>73</v>
      </c>
      <c r="C60" s="5" t="s">
        <v>8</v>
      </c>
      <c r="D60" s="5" t="str">
        <f>"040501112"</f>
        <v>040501112</v>
      </c>
      <c r="E60" s="5">
        <v>86</v>
      </c>
    </row>
    <row r="61" ht="15" customHeight="1" spans="1:5">
      <c r="A61" s="5" t="s">
        <v>76</v>
      </c>
      <c r="B61" s="5" t="s">
        <v>73</v>
      </c>
      <c r="C61" s="5" t="s">
        <v>8</v>
      </c>
      <c r="D61" s="5" t="str">
        <f>"040501119"</f>
        <v>040501119</v>
      </c>
      <c r="E61" s="5">
        <v>84.4</v>
      </c>
    </row>
    <row r="62" ht="15" customHeight="1" spans="1:5">
      <c r="A62" s="5" t="s">
        <v>77</v>
      </c>
      <c r="B62" s="5" t="s">
        <v>73</v>
      </c>
      <c r="C62" s="5" t="s">
        <v>8</v>
      </c>
      <c r="D62" s="5" t="str">
        <f>"040501126"</f>
        <v>040501126</v>
      </c>
      <c r="E62" s="5">
        <v>78.9</v>
      </c>
    </row>
    <row r="63" ht="15" customHeight="1" spans="1:5">
      <c r="A63" s="5" t="s">
        <v>78</v>
      </c>
      <c r="B63" s="5" t="s">
        <v>73</v>
      </c>
      <c r="C63" s="5" t="s">
        <v>8</v>
      </c>
      <c r="D63" s="5" t="str">
        <f>"040501122"</f>
        <v>040501122</v>
      </c>
      <c r="E63" s="5">
        <v>78.3</v>
      </c>
    </row>
    <row r="64" ht="15" customHeight="1" spans="1:5">
      <c r="A64" s="5" t="s">
        <v>79</v>
      </c>
      <c r="B64" s="5" t="s">
        <v>69</v>
      </c>
      <c r="C64" s="5" t="s">
        <v>8</v>
      </c>
      <c r="D64" s="5" t="str">
        <f>"040403717"</f>
        <v>040403717</v>
      </c>
      <c r="E64" s="5">
        <v>84.1</v>
      </c>
    </row>
    <row r="65" ht="15" customHeight="1" spans="1:5">
      <c r="A65" s="5" t="s">
        <v>80</v>
      </c>
      <c r="B65" s="5" t="s">
        <v>69</v>
      </c>
      <c r="C65" s="5" t="s">
        <v>8</v>
      </c>
      <c r="D65" s="5" t="str">
        <f>"040403808"</f>
        <v>040403808</v>
      </c>
      <c r="E65" s="5">
        <v>83.7</v>
      </c>
    </row>
    <row r="66" ht="15" customHeight="1" spans="1:5">
      <c r="A66" s="5" t="s">
        <v>81</v>
      </c>
      <c r="B66" s="5" t="s">
        <v>69</v>
      </c>
      <c r="C66" s="5" t="s">
        <v>8</v>
      </c>
      <c r="D66" s="5" t="str">
        <f>"040403727"</f>
        <v>040403727</v>
      </c>
      <c r="E66" s="5">
        <v>83.7</v>
      </c>
    </row>
    <row r="67" ht="15" customHeight="1" spans="1:5">
      <c r="A67" s="5" t="s">
        <v>82</v>
      </c>
      <c r="B67" s="5" t="s">
        <v>69</v>
      </c>
      <c r="C67" s="5" t="s">
        <v>8</v>
      </c>
      <c r="D67" s="5" t="str">
        <f>"040403803"</f>
        <v>040403803</v>
      </c>
      <c r="E67" s="5">
        <v>81.5</v>
      </c>
    </row>
    <row r="68" ht="15" customHeight="1" spans="1:5">
      <c r="A68" s="5" t="s">
        <v>83</v>
      </c>
      <c r="B68" s="5" t="s">
        <v>84</v>
      </c>
      <c r="C68" s="5" t="s">
        <v>8</v>
      </c>
      <c r="D68" s="5" t="str">
        <f>"040501903"</f>
        <v>040501903</v>
      </c>
      <c r="E68" s="5">
        <v>78.7</v>
      </c>
    </row>
    <row r="69" ht="15" customHeight="1" spans="1:5">
      <c r="A69" s="5" t="s">
        <v>85</v>
      </c>
      <c r="B69" s="5" t="s">
        <v>84</v>
      </c>
      <c r="C69" s="5" t="s">
        <v>8</v>
      </c>
      <c r="D69" s="5" t="str">
        <f>"040501910"</f>
        <v>040501910</v>
      </c>
      <c r="E69" s="5">
        <v>78.1</v>
      </c>
    </row>
    <row r="70" ht="15" customHeight="1" spans="1:5">
      <c r="A70" s="5" t="s">
        <v>86</v>
      </c>
      <c r="B70" s="5" t="s">
        <v>84</v>
      </c>
      <c r="C70" s="5" t="s">
        <v>8</v>
      </c>
      <c r="D70" s="5" t="str">
        <f>"040501912"</f>
        <v>040501912</v>
      </c>
      <c r="E70" s="5">
        <v>77.8</v>
      </c>
    </row>
    <row r="71" ht="15" customHeight="1" spans="1:5">
      <c r="A71" s="5" t="s">
        <v>87</v>
      </c>
      <c r="B71" s="5" t="s">
        <v>88</v>
      </c>
      <c r="C71" s="5" t="s">
        <v>8</v>
      </c>
      <c r="D71" s="5" t="str">
        <f>"040502801"</f>
        <v>040502801</v>
      </c>
      <c r="E71" s="5">
        <v>61.5</v>
      </c>
    </row>
    <row r="72" ht="15" customHeight="1" spans="1:5">
      <c r="A72" s="5" t="s">
        <v>89</v>
      </c>
      <c r="B72" s="5" t="s">
        <v>7</v>
      </c>
      <c r="C72" s="5" t="s">
        <v>90</v>
      </c>
      <c r="D72" s="5" t="str">
        <f>"040100925"</f>
        <v>040100925</v>
      </c>
      <c r="E72" s="5">
        <v>86.5</v>
      </c>
    </row>
    <row r="73" ht="15" customHeight="1" spans="1:5">
      <c r="A73" s="5" t="s">
        <v>91</v>
      </c>
      <c r="B73" s="5" t="s">
        <v>7</v>
      </c>
      <c r="C73" s="5" t="s">
        <v>90</v>
      </c>
      <c r="D73" s="5" t="str">
        <f>"040100920"</f>
        <v>040100920</v>
      </c>
      <c r="E73" s="5">
        <v>84.7</v>
      </c>
    </row>
    <row r="74" ht="15" customHeight="1" spans="1:5">
      <c r="A74" s="5" t="s">
        <v>92</v>
      </c>
      <c r="B74" s="5" t="s">
        <v>7</v>
      </c>
      <c r="C74" s="5" t="s">
        <v>90</v>
      </c>
      <c r="D74" s="5" t="str">
        <f>"040100921"</f>
        <v>040100921</v>
      </c>
      <c r="E74" s="5">
        <v>84.3</v>
      </c>
    </row>
    <row r="75" ht="15" customHeight="1" spans="1:5">
      <c r="A75" s="5" t="s">
        <v>93</v>
      </c>
      <c r="B75" s="5" t="s">
        <v>11</v>
      </c>
      <c r="C75" s="5" t="s">
        <v>90</v>
      </c>
      <c r="D75" s="5" t="str">
        <f>"040201916"</f>
        <v>040201916</v>
      </c>
      <c r="E75" s="5">
        <v>85.8</v>
      </c>
    </row>
    <row r="76" ht="15" customHeight="1" spans="1:5">
      <c r="A76" s="5" t="s">
        <v>94</v>
      </c>
      <c r="B76" s="5" t="s">
        <v>11</v>
      </c>
      <c r="C76" s="5" t="s">
        <v>90</v>
      </c>
      <c r="D76" s="5" t="str">
        <f>"040201917"</f>
        <v>040201917</v>
      </c>
      <c r="E76" s="5">
        <v>71.6</v>
      </c>
    </row>
    <row r="77" ht="15" customHeight="1" spans="1:5">
      <c r="A77" s="5" t="s">
        <v>95</v>
      </c>
      <c r="B77" s="5" t="s">
        <v>15</v>
      </c>
      <c r="C77" s="5" t="s">
        <v>90</v>
      </c>
      <c r="D77" s="5" t="str">
        <f>"040103302"</f>
        <v>040103302</v>
      </c>
      <c r="E77" s="5">
        <v>91.6</v>
      </c>
    </row>
    <row r="78" ht="15" customHeight="1" spans="1:5">
      <c r="A78" s="5" t="s">
        <v>96</v>
      </c>
      <c r="B78" s="5" t="s">
        <v>15</v>
      </c>
      <c r="C78" s="5" t="s">
        <v>90</v>
      </c>
      <c r="D78" s="5" t="str">
        <f>"040103230"</f>
        <v>040103230</v>
      </c>
      <c r="E78" s="5">
        <v>90</v>
      </c>
    </row>
    <row r="79" ht="15" customHeight="1" spans="1:5">
      <c r="A79" s="5" t="s">
        <v>97</v>
      </c>
      <c r="B79" s="5" t="s">
        <v>15</v>
      </c>
      <c r="C79" s="5" t="s">
        <v>90</v>
      </c>
      <c r="D79" s="5" t="str">
        <f>"040103305"</f>
        <v>040103305</v>
      </c>
      <c r="E79" s="5">
        <v>87.1</v>
      </c>
    </row>
    <row r="80" ht="15" customHeight="1" spans="1:5">
      <c r="A80" s="5" t="s">
        <v>98</v>
      </c>
      <c r="B80" s="5" t="s">
        <v>27</v>
      </c>
      <c r="C80" s="5" t="s">
        <v>90</v>
      </c>
      <c r="D80" s="5" t="str">
        <f>"040103227"</f>
        <v>040103227</v>
      </c>
      <c r="E80" s="5">
        <v>94.2</v>
      </c>
    </row>
    <row r="81" ht="15" customHeight="1" spans="1:5">
      <c r="A81" s="5" t="s">
        <v>99</v>
      </c>
      <c r="B81" s="5" t="s">
        <v>27</v>
      </c>
      <c r="C81" s="5" t="s">
        <v>90</v>
      </c>
      <c r="D81" s="5" t="str">
        <f>"040303221"</f>
        <v>040303221</v>
      </c>
      <c r="E81" s="5">
        <v>92</v>
      </c>
    </row>
    <row r="82" ht="15" customHeight="1" spans="1:5">
      <c r="A82" s="5" t="s">
        <v>100</v>
      </c>
      <c r="B82" s="5" t="s">
        <v>27</v>
      </c>
      <c r="C82" s="5" t="s">
        <v>90</v>
      </c>
      <c r="D82" s="5" t="str">
        <f>"040303225"</f>
        <v>040303225</v>
      </c>
      <c r="E82" s="5">
        <v>87.5</v>
      </c>
    </row>
    <row r="83" ht="15" customHeight="1" spans="1:5">
      <c r="A83" s="5" t="s">
        <v>101</v>
      </c>
      <c r="B83" s="5" t="s">
        <v>27</v>
      </c>
      <c r="C83" s="5" t="s">
        <v>90</v>
      </c>
      <c r="D83" s="5" t="str">
        <f>"040303303"</f>
        <v>040303303</v>
      </c>
      <c r="E83" s="5">
        <v>87.5</v>
      </c>
    </row>
    <row r="84" ht="15" customHeight="1" spans="1:5">
      <c r="A84" s="5" t="s">
        <v>102</v>
      </c>
      <c r="B84" s="5" t="s">
        <v>27</v>
      </c>
      <c r="C84" s="5" t="s">
        <v>90</v>
      </c>
      <c r="D84" s="5" t="str">
        <f>"040303227"</f>
        <v>040303227</v>
      </c>
      <c r="E84" s="5">
        <v>86.7</v>
      </c>
    </row>
    <row r="85" ht="15" customHeight="1" spans="1:5">
      <c r="A85" s="5" t="s">
        <v>103</v>
      </c>
      <c r="B85" s="5" t="s">
        <v>43</v>
      </c>
      <c r="C85" s="5" t="s">
        <v>90</v>
      </c>
      <c r="D85" s="5" t="str">
        <f>"040602009"</f>
        <v>040602009</v>
      </c>
      <c r="E85" s="5">
        <v>82.5</v>
      </c>
    </row>
    <row r="86" ht="15" customHeight="1" spans="1:5">
      <c r="A86" s="5" t="s">
        <v>104</v>
      </c>
      <c r="B86" s="5" t="s">
        <v>43</v>
      </c>
      <c r="C86" s="5" t="s">
        <v>90</v>
      </c>
      <c r="D86" s="5" t="str">
        <f>"040602006"</f>
        <v>040602006</v>
      </c>
      <c r="E86" s="5">
        <v>81</v>
      </c>
    </row>
    <row r="87" ht="15" customHeight="1" spans="1:5">
      <c r="A87" s="5" t="s">
        <v>105</v>
      </c>
      <c r="B87" s="5" t="s">
        <v>7</v>
      </c>
      <c r="C87" s="5" t="s">
        <v>106</v>
      </c>
      <c r="D87" s="5" t="str">
        <f>"040101002"</f>
        <v>040101002</v>
      </c>
      <c r="E87" s="5">
        <v>91</v>
      </c>
    </row>
    <row r="88" ht="15" customHeight="1" spans="1:5">
      <c r="A88" s="5" t="s">
        <v>107</v>
      </c>
      <c r="B88" s="5" t="s">
        <v>7</v>
      </c>
      <c r="C88" s="5" t="s">
        <v>106</v>
      </c>
      <c r="D88" s="5" t="str">
        <f>"040101005"</f>
        <v>040101005</v>
      </c>
      <c r="E88" s="5">
        <v>88.9</v>
      </c>
    </row>
    <row r="89" ht="15" customHeight="1" spans="1:5">
      <c r="A89" s="5" t="s">
        <v>108</v>
      </c>
      <c r="B89" s="5" t="s">
        <v>7</v>
      </c>
      <c r="C89" s="5" t="s">
        <v>106</v>
      </c>
      <c r="D89" s="5" t="str">
        <f>"040100929"</f>
        <v>040100929</v>
      </c>
      <c r="E89" s="5">
        <v>86</v>
      </c>
    </row>
    <row r="90" ht="15" customHeight="1" spans="1:5">
      <c r="A90" s="5" t="s">
        <v>109</v>
      </c>
      <c r="B90" s="5" t="s">
        <v>11</v>
      </c>
      <c r="C90" s="5" t="s">
        <v>106</v>
      </c>
      <c r="D90" s="5" t="str">
        <f>"040201924"</f>
        <v>040201924</v>
      </c>
      <c r="E90" s="5">
        <v>85.4</v>
      </c>
    </row>
    <row r="91" ht="15" customHeight="1" spans="1:5">
      <c r="A91" s="5" t="s">
        <v>110</v>
      </c>
      <c r="B91" s="5" t="s">
        <v>11</v>
      </c>
      <c r="C91" s="5" t="s">
        <v>106</v>
      </c>
      <c r="D91" s="5" t="str">
        <f>"040201920"</f>
        <v>040201920</v>
      </c>
      <c r="E91" s="5">
        <v>72.3</v>
      </c>
    </row>
    <row r="92" ht="15" customHeight="1" spans="1:5">
      <c r="A92" s="5" t="s">
        <v>111</v>
      </c>
      <c r="B92" s="5" t="s">
        <v>11</v>
      </c>
      <c r="C92" s="5" t="s">
        <v>106</v>
      </c>
      <c r="D92" s="5" t="str">
        <f>"040201923"</f>
        <v>040201923</v>
      </c>
      <c r="E92" s="5">
        <v>66.5</v>
      </c>
    </row>
    <row r="93" ht="15" customHeight="1" spans="1:5">
      <c r="A93" s="5" t="s">
        <v>112</v>
      </c>
      <c r="B93" s="5" t="s">
        <v>15</v>
      </c>
      <c r="C93" s="5" t="s">
        <v>106</v>
      </c>
      <c r="D93" s="5" t="str">
        <f>"040103312"</f>
        <v>040103312</v>
      </c>
      <c r="E93" s="5">
        <v>93.1</v>
      </c>
    </row>
    <row r="94" ht="15" customHeight="1" spans="1:5">
      <c r="A94" s="5" t="s">
        <v>113</v>
      </c>
      <c r="B94" s="5" t="s">
        <v>15</v>
      </c>
      <c r="C94" s="5" t="s">
        <v>106</v>
      </c>
      <c r="D94" s="5" t="str">
        <f>"040103324"</f>
        <v>040103324</v>
      </c>
      <c r="E94" s="5">
        <v>92.1</v>
      </c>
    </row>
    <row r="95" ht="15" customHeight="1" spans="1:5">
      <c r="A95" s="5" t="s">
        <v>114</v>
      </c>
      <c r="B95" s="5" t="s">
        <v>15</v>
      </c>
      <c r="C95" s="5" t="s">
        <v>106</v>
      </c>
      <c r="D95" s="5" t="str">
        <f>"040103310"</f>
        <v>040103310</v>
      </c>
      <c r="E95" s="5">
        <v>88.8</v>
      </c>
    </row>
    <row r="96" ht="15" customHeight="1" spans="1:5">
      <c r="A96" s="5" t="s">
        <v>115</v>
      </c>
      <c r="B96" s="5" t="s">
        <v>116</v>
      </c>
      <c r="C96" s="5" t="s">
        <v>106</v>
      </c>
      <c r="D96" s="5" t="str">
        <f>"040104601"</f>
        <v>040104601</v>
      </c>
      <c r="E96" s="5">
        <v>85.9</v>
      </c>
    </row>
    <row r="97" ht="15" customHeight="1" spans="1:5">
      <c r="A97" s="5" t="s">
        <v>117</v>
      </c>
      <c r="B97" s="5" t="s">
        <v>116</v>
      </c>
      <c r="C97" s="5" t="s">
        <v>106</v>
      </c>
      <c r="D97" s="5" t="str">
        <f>"040104606"</f>
        <v>040104606</v>
      </c>
      <c r="E97" s="5">
        <v>78.8</v>
      </c>
    </row>
    <row r="98" ht="15" customHeight="1" spans="1:5">
      <c r="A98" s="5" t="s">
        <v>118</v>
      </c>
      <c r="B98" s="5" t="s">
        <v>116</v>
      </c>
      <c r="C98" s="5" t="s">
        <v>106</v>
      </c>
      <c r="D98" s="5" t="str">
        <f>"040104605"</f>
        <v>040104605</v>
      </c>
      <c r="E98" s="5">
        <v>77.8</v>
      </c>
    </row>
    <row r="99" ht="15" customHeight="1" spans="1:5">
      <c r="A99" s="5" t="s">
        <v>119</v>
      </c>
      <c r="B99" s="5" t="s">
        <v>120</v>
      </c>
      <c r="C99" s="5" t="s">
        <v>106</v>
      </c>
      <c r="D99" s="5" t="str">
        <f>"040101811"</f>
        <v>040101811</v>
      </c>
      <c r="E99" s="5">
        <v>71.9</v>
      </c>
    </row>
    <row r="100" ht="15" customHeight="1" spans="1:5">
      <c r="A100" s="5" t="s">
        <v>121</v>
      </c>
      <c r="B100" s="5" t="s">
        <v>120</v>
      </c>
      <c r="C100" s="5" t="s">
        <v>106</v>
      </c>
      <c r="D100" s="5" t="str">
        <f>"040101810"</f>
        <v>040101810</v>
      </c>
      <c r="E100" s="5">
        <v>67.4</v>
      </c>
    </row>
    <row r="101" ht="15" customHeight="1" spans="1:5">
      <c r="A101" s="5" t="s">
        <v>122</v>
      </c>
      <c r="B101" s="5" t="s">
        <v>7</v>
      </c>
      <c r="C101" s="5" t="s">
        <v>123</v>
      </c>
      <c r="D101" s="5" t="str">
        <f>"040101018"</f>
        <v>040101018</v>
      </c>
      <c r="E101" s="5">
        <v>98.9</v>
      </c>
    </row>
    <row r="102" ht="15" customHeight="1" spans="1:5">
      <c r="A102" s="5" t="s">
        <v>124</v>
      </c>
      <c r="B102" s="5" t="s">
        <v>7</v>
      </c>
      <c r="C102" s="5" t="s">
        <v>123</v>
      </c>
      <c r="D102" s="5" t="str">
        <f>"040101012"</f>
        <v>040101012</v>
      </c>
      <c r="E102" s="5">
        <v>94.6</v>
      </c>
    </row>
    <row r="103" ht="15" customHeight="1" spans="1:5">
      <c r="A103" s="5" t="s">
        <v>125</v>
      </c>
      <c r="B103" s="5" t="s">
        <v>7</v>
      </c>
      <c r="C103" s="5" t="s">
        <v>123</v>
      </c>
      <c r="D103" s="5" t="str">
        <f>"040101014"</f>
        <v>040101014</v>
      </c>
      <c r="E103" s="5">
        <v>93.4</v>
      </c>
    </row>
    <row r="104" ht="15" customHeight="1" spans="1:5">
      <c r="A104" s="5" t="s">
        <v>126</v>
      </c>
      <c r="B104" s="5" t="s">
        <v>11</v>
      </c>
      <c r="C104" s="5" t="s">
        <v>123</v>
      </c>
      <c r="D104" s="5" t="str">
        <f>"040202001"</f>
        <v>040202001</v>
      </c>
      <c r="E104" s="5">
        <v>72.6</v>
      </c>
    </row>
    <row r="105" ht="15" customHeight="1" spans="1:5">
      <c r="A105" s="5" t="s">
        <v>127</v>
      </c>
      <c r="B105" s="5" t="s">
        <v>116</v>
      </c>
      <c r="C105" s="5" t="s">
        <v>123</v>
      </c>
      <c r="D105" s="5" t="str">
        <f>"040104608"</f>
        <v>040104608</v>
      </c>
      <c r="E105" s="5">
        <v>87.8</v>
      </c>
    </row>
    <row r="106" ht="15" customHeight="1" spans="1:5">
      <c r="A106" s="5" t="s">
        <v>128</v>
      </c>
      <c r="B106" s="5" t="s">
        <v>116</v>
      </c>
      <c r="C106" s="5" t="s">
        <v>123</v>
      </c>
      <c r="D106" s="5" t="str">
        <f>"040104612"</f>
        <v>040104612</v>
      </c>
      <c r="E106" s="5">
        <v>86.4</v>
      </c>
    </row>
    <row r="107" ht="15" customHeight="1" spans="1:5">
      <c r="A107" s="5" t="s">
        <v>129</v>
      </c>
      <c r="B107" s="5" t="s">
        <v>116</v>
      </c>
      <c r="C107" s="5" t="s">
        <v>123</v>
      </c>
      <c r="D107" s="5" t="str">
        <f>"040104607"</f>
        <v>040104607</v>
      </c>
      <c r="E107" s="5">
        <v>80.2</v>
      </c>
    </row>
    <row r="108" ht="15" customHeight="1" spans="1:5">
      <c r="A108" s="5" t="s">
        <v>130</v>
      </c>
      <c r="B108" s="5" t="s">
        <v>120</v>
      </c>
      <c r="C108" s="5" t="s">
        <v>123</v>
      </c>
      <c r="D108" s="5" t="str">
        <f>"040101816"</f>
        <v>040101816</v>
      </c>
      <c r="E108" s="5">
        <v>82.1</v>
      </c>
    </row>
    <row r="109" ht="15" customHeight="1" spans="1:5">
      <c r="A109" s="5" t="s">
        <v>131</v>
      </c>
      <c r="B109" s="5" t="s">
        <v>120</v>
      </c>
      <c r="C109" s="5" t="s">
        <v>123</v>
      </c>
      <c r="D109" s="5" t="str">
        <f>"040101813"</f>
        <v>040101813</v>
      </c>
      <c r="E109" s="5">
        <v>69.6</v>
      </c>
    </row>
    <row r="110" ht="15" customHeight="1" spans="1:5">
      <c r="A110" s="5" t="s">
        <v>132</v>
      </c>
      <c r="B110" s="5" t="s">
        <v>27</v>
      </c>
      <c r="C110" s="5" t="s">
        <v>133</v>
      </c>
      <c r="D110" s="5" t="str">
        <f>"040303309"</f>
        <v>040303309</v>
      </c>
      <c r="E110" s="5">
        <v>98.3</v>
      </c>
    </row>
    <row r="111" ht="15" customHeight="1" spans="1:5">
      <c r="A111" s="5" t="s">
        <v>134</v>
      </c>
      <c r="B111" s="5" t="s">
        <v>27</v>
      </c>
      <c r="C111" s="5" t="s">
        <v>133</v>
      </c>
      <c r="D111" s="5" t="str">
        <f>"040303319"</f>
        <v>040303319</v>
      </c>
      <c r="E111" s="5">
        <v>96.7</v>
      </c>
    </row>
    <row r="112" ht="15" customHeight="1" spans="1:5">
      <c r="A112" s="5" t="s">
        <v>135</v>
      </c>
      <c r="B112" s="5" t="s">
        <v>27</v>
      </c>
      <c r="C112" s="5" t="s">
        <v>133</v>
      </c>
      <c r="D112" s="5" t="str">
        <f>"040303502"</f>
        <v>040303502</v>
      </c>
      <c r="E112" s="5">
        <v>96.1</v>
      </c>
    </row>
    <row r="113" ht="15" customHeight="1" spans="1:5">
      <c r="A113" s="5" t="s">
        <v>136</v>
      </c>
      <c r="B113" s="5" t="s">
        <v>27</v>
      </c>
      <c r="C113" s="5" t="s">
        <v>133</v>
      </c>
      <c r="D113" s="5" t="str">
        <f>"040303426"</f>
        <v>040303426</v>
      </c>
      <c r="E113" s="5">
        <v>94.8</v>
      </c>
    </row>
    <row r="114" ht="15" customHeight="1" spans="1:5">
      <c r="A114" s="5" t="s">
        <v>137</v>
      </c>
      <c r="B114" s="5" t="s">
        <v>27</v>
      </c>
      <c r="C114" s="5" t="s">
        <v>133</v>
      </c>
      <c r="D114" s="5" t="str">
        <f>"040303428"</f>
        <v>040303428</v>
      </c>
      <c r="E114" s="5">
        <v>94.6</v>
      </c>
    </row>
    <row r="115" ht="15" customHeight="1" spans="1:5">
      <c r="A115" s="5" t="s">
        <v>138</v>
      </c>
      <c r="B115" s="5" t="s">
        <v>27</v>
      </c>
      <c r="C115" s="5" t="s">
        <v>133</v>
      </c>
      <c r="D115" s="5" t="str">
        <f>"040303401"</f>
        <v>040303401</v>
      </c>
      <c r="E115" s="5">
        <v>93.7</v>
      </c>
    </row>
    <row r="116" ht="15" customHeight="1" spans="1:5">
      <c r="A116" s="5" t="s">
        <v>139</v>
      </c>
      <c r="B116" s="5" t="s">
        <v>27</v>
      </c>
      <c r="C116" s="5" t="s">
        <v>133</v>
      </c>
      <c r="D116" s="5" t="str">
        <f>"040303328"</f>
        <v>040303328</v>
      </c>
      <c r="E116" s="5">
        <v>93.7</v>
      </c>
    </row>
    <row r="117" ht="15" customHeight="1" spans="1:5">
      <c r="A117" s="5" t="s">
        <v>140</v>
      </c>
      <c r="B117" s="5" t="s">
        <v>27</v>
      </c>
      <c r="C117" s="5" t="s">
        <v>133</v>
      </c>
      <c r="D117" s="5" t="str">
        <f>"040303423"</f>
        <v>040303423</v>
      </c>
      <c r="E117" s="5">
        <v>91.7</v>
      </c>
    </row>
    <row r="118" ht="15" customHeight="1" spans="1:5">
      <c r="A118" s="5" t="s">
        <v>141</v>
      </c>
      <c r="B118" s="5" t="s">
        <v>27</v>
      </c>
      <c r="C118" s="5" t="s">
        <v>133</v>
      </c>
      <c r="D118" s="5" t="str">
        <f>"040303322"</f>
        <v>040303322</v>
      </c>
      <c r="E118" s="5">
        <v>90.5</v>
      </c>
    </row>
    <row r="119" ht="15" customHeight="1" spans="1:5">
      <c r="A119" s="5" t="s">
        <v>142</v>
      </c>
      <c r="B119" s="5" t="s">
        <v>27</v>
      </c>
      <c r="C119" s="5" t="s">
        <v>133</v>
      </c>
      <c r="D119" s="5" t="str">
        <f>"040303323"</f>
        <v>040303323</v>
      </c>
      <c r="E119" s="5">
        <v>89.7</v>
      </c>
    </row>
    <row r="120" ht="15" customHeight="1" spans="1:5">
      <c r="A120" s="5" t="s">
        <v>143</v>
      </c>
      <c r="B120" s="5" t="s">
        <v>27</v>
      </c>
      <c r="C120" s="5" t="s">
        <v>133</v>
      </c>
      <c r="D120" s="5" t="str">
        <f>"040303405"</f>
        <v>040303405</v>
      </c>
      <c r="E120" s="5">
        <v>89.6</v>
      </c>
    </row>
    <row r="121" ht="15" customHeight="1" spans="1:5">
      <c r="A121" s="5" t="s">
        <v>144</v>
      </c>
      <c r="B121" s="5" t="s">
        <v>27</v>
      </c>
      <c r="C121" s="5" t="s">
        <v>133</v>
      </c>
      <c r="D121" s="5" t="str">
        <f>"040303317"</f>
        <v>040303317</v>
      </c>
      <c r="E121" s="5">
        <v>89.2</v>
      </c>
    </row>
    <row r="122" ht="15" customHeight="1" spans="1:5">
      <c r="A122" s="5" t="s">
        <v>145</v>
      </c>
      <c r="B122" s="5" t="s">
        <v>27</v>
      </c>
      <c r="C122" s="5" t="s">
        <v>133</v>
      </c>
      <c r="D122" s="5" t="str">
        <f>"040303312"</f>
        <v>040303312</v>
      </c>
      <c r="E122" s="5">
        <v>89.2</v>
      </c>
    </row>
    <row r="123" ht="15" customHeight="1" spans="1:5">
      <c r="A123" s="5" t="s">
        <v>146</v>
      </c>
      <c r="B123" s="5" t="s">
        <v>27</v>
      </c>
      <c r="C123" s="5" t="s">
        <v>133</v>
      </c>
      <c r="D123" s="5" t="str">
        <f>"040303421"</f>
        <v>040303421</v>
      </c>
      <c r="E123" s="5">
        <v>86.9</v>
      </c>
    </row>
    <row r="124" ht="15" customHeight="1" spans="1:5">
      <c r="A124" s="5" t="s">
        <v>147</v>
      </c>
      <c r="B124" s="5" t="s">
        <v>27</v>
      </c>
      <c r="C124" s="5" t="s">
        <v>133</v>
      </c>
      <c r="D124" s="5" t="str">
        <f>"040303310"</f>
        <v>040303310</v>
      </c>
      <c r="E124" s="5">
        <v>85.3</v>
      </c>
    </row>
    <row r="125" ht="15" customHeight="1" spans="1:5">
      <c r="A125" s="5" t="s">
        <v>148</v>
      </c>
      <c r="B125" s="5" t="s">
        <v>43</v>
      </c>
      <c r="C125" s="5" t="s">
        <v>133</v>
      </c>
      <c r="D125" s="5" t="str">
        <f>"040602013"</f>
        <v>040602013</v>
      </c>
      <c r="E125" s="5">
        <v>95.7</v>
      </c>
    </row>
    <row r="126" ht="15" customHeight="1" spans="1:5">
      <c r="A126" s="5" t="s">
        <v>149</v>
      </c>
      <c r="B126" s="5" t="s">
        <v>43</v>
      </c>
      <c r="C126" s="5" t="s">
        <v>133</v>
      </c>
      <c r="D126" s="5" t="str">
        <f>"040602023"</f>
        <v>040602023</v>
      </c>
      <c r="E126" s="5">
        <v>91.4</v>
      </c>
    </row>
    <row r="127" ht="15" customHeight="1" spans="1:5">
      <c r="A127" s="5" t="s">
        <v>150</v>
      </c>
      <c r="B127" s="5" t="s">
        <v>43</v>
      </c>
      <c r="C127" s="5" t="s">
        <v>133</v>
      </c>
      <c r="D127" s="5" t="str">
        <f>"040602016"</f>
        <v>040602016</v>
      </c>
      <c r="E127" s="5">
        <v>90.6</v>
      </c>
    </row>
    <row r="128" ht="15" customHeight="1" spans="1:5">
      <c r="A128" s="5" t="s">
        <v>151</v>
      </c>
      <c r="B128" s="5" t="s">
        <v>43</v>
      </c>
      <c r="C128" s="5" t="s">
        <v>133</v>
      </c>
      <c r="D128" s="5" t="str">
        <f>"040602101"</f>
        <v>040602101</v>
      </c>
      <c r="E128" s="5">
        <v>88.5</v>
      </c>
    </row>
    <row r="129" ht="15" customHeight="1" spans="1:5">
      <c r="A129" s="5" t="s">
        <v>152</v>
      </c>
      <c r="B129" s="5" t="s">
        <v>43</v>
      </c>
      <c r="C129" s="5" t="s">
        <v>133</v>
      </c>
      <c r="D129" s="5" t="str">
        <f>"040602018"</f>
        <v>040602018</v>
      </c>
      <c r="E129" s="5">
        <v>88.4</v>
      </c>
    </row>
    <row r="130" ht="15" customHeight="1" spans="1:5">
      <c r="A130" s="5" t="s">
        <v>153</v>
      </c>
      <c r="B130" s="5" t="s">
        <v>43</v>
      </c>
      <c r="C130" s="5" t="s">
        <v>133</v>
      </c>
      <c r="D130" s="5" t="str">
        <f>"040602015"</f>
        <v>040602015</v>
      </c>
      <c r="E130" s="5">
        <v>87.5</v>
      </c>
    </row>
    <row r="131" ht="15" customHeight="1" spans="1:5">
      <c r="A131" s="5" t="s">
        <v>154</v>
      </c>
      <c r="B131" s="5" t="s">
        <v>43</v>
      </c>
      <c r="C131" s="5" t="s">
        <v>133</v>
      </c>
      <c r="D131" s="5" t="str">
        <f>"040602011"</f>
        <v>040602011</v>
      </c>
      <c r="E131" s="5">
        <v>82.8</v>
      </c>
    </row>
    <row r="132" ht="15" customHeight="1" spans="1:5">
      <c r="A132" s="5" t="s">
        <v>155</v>
      </c>
      <c r="B132" s="5" t="s">
        <v>43</v>
      </c>
      <c r="C132" s="5" t="s">
        <v>133</v>
      </c>
      <c r="D132" s="5" t="str">
        <f>"040602024"</f>
        <v>040602024</v>
      </c>
      <c r="E132" s="5">
        <v>80.2</v>
      </c>
    </row>
    <row r="133" ht="15" customHeight="1" spans="1:5">
      <c r="A133" s="5" t="s">
        <v>156</v>
      </c>
      <c r="B133" s="5" t="s">
        <v>43</v>
      </c>
      <c r="C133" s="5" t="s">
        <v>133</v>
      </c>
      <c r="D133" s="5" t="str">
        <f>"040602027"</f>
        <v>040602027</v>
      </c>
      <c r="E133" s="5">
        <v>78.7</v>
      </c>
    </row>
    <row r="134" ht="15" customHeight="1" spans="1:5">
      <c r="A134" s="5" t="s">
        <v>157</v>
      </c>
      <c r="B134" s="5" t="s">
        <v>88</v>
      </c>
      <c r="C134" s="5" t="s">
        <v>133</v>
      </c>
      <c r="D134" s="5" t="str">
        <f>"040502826"</f>
        <v>040502826</v>
      </c>
      <c r="E134" s="5">
        <v>83.8</v>
      </c>
    </row>
    <row r="135" ht="15" customHeight="1" spans="1:5">
      <c r="A135" s="5" t="s">
        <v>158</v>
      </c>
      <c r="B135" s="5" t="s">
        <v>88</v>
      </c>
      <c r="C135" s="5" t="s">
        <v>133</v>
      </c>
      <c r="D135" s="5" t="str">
        <f>"040502829"</f>
        <v>040502829</v>
      </c>
      <c r="E135" s="5">
        <v>79.1</v>
      </c>
    </row>
    <row r="136" ht="15" customHeight="1" spans="1:5">
      <c r="A136" s="5" t="s">
        <v>159</v>
      </c>
      <c r="B136" s="5" t="s">
        <v>88</v>
      </c>
      <c r="C136" s="5" t="s">
        <v>133</v>
      </c>
      <c r="D136" s="5" t="str">
        <f>"040502909"</f>
        <v>040502909</v>
      </c>
      <c r="E136" s="5">
        <v>77.9</v>
      </c>
    </row>
    <row r="137" ht="15" customHeight="1" spans="1:5">
      <c r="A137" s="5" t="s">
        <v>160</v>
      </c>
      <c r="B137" s="5" t="s">
        <v>88</v>
      </c>
      <c r="C137" s="5" t="s">
        <v>133</v>
      </c>
      <c r="D137" s="5" t="str">
        <f>"040502823"</f>
        <v>040502823</v>
      </c>
      <c r="E137" s="5">
        <v>77.8</v>
      </c>
    </row>
    <row r="138" ht="15" customHeight="1" spans="1:5">
      <c r="A138" s="5" t="s">
        <v>161</v>
      </c>
      <c r="B138" s="5" t="s">
        <v>88</v>
      </c>
      <c r="C138" s="5" t="s">
        <v>133</v>
      </c>
      <c r="D138" s="5" t="str">
        <f>"040502822"</f>
        <v>040502822</v>
      </c>
      <c r="E138" s="5">
        <v>77.4</v>
      </c>
    </row>
    <row r="139" ht="15" customHeight="1" spans="1:5">
      <c r="A139" s="5" t="s">
        <v>162</v>
      </c>
      <c r="B139" s="5" t="s">
        <v>88</v>
      </c>
      <c r="C139" s="5" t="s">
        <v>133</v>
      </c>
      <c r="D139" s="5" t="str">
        <f>"040502912"</f>
        <v>040502912</v>
      </c>
      <c r="E139" s="5">
        <v>74.7</v>
      </c>
    </row>
    <row r="140" ht="15" customHeight="1" spans="1:5">
      <c r="A140" s="5" t="s">
        <v>163</v>
      </c>
      <c r="B140" s="5" t="s">
        <v>27</v>
      </c>
      <c r="C140" s="5" t="s">
        <v>164</v>
      </c>
      <c r="D140" s="5" t="str">
        <f>"040303508"</f>
        <v>040303508</v>
      </c>
      <c r="E140" s="5">
        <v>93.2</v>
      </c>
    </row>
    <row r="141" ht="15" customHeight="1" spans="1:5">
      <c r="A141" s="5" t="s">
        <v>165</v>
      </c>
      <c r="B141" s="5" t="s">
        <v>27</v>
      </c>
      <c r="C141" s="5" t="s">
        <v>164</v>
      </c>
      <c r="D141" s="5" t="str">
        <f>"040303602"</f>
        <v>040303602</v>
      </c>
      <c r="E141" s="5">
        <v>92.4</v>
      </c>
    </row>
    <row r="142" ht="15" customHeight="1" spans="1:5">
      <c r="A142" s="5" t="s">
        <v>166</v>
      </c>
      <c r="B142" s="5" t="s">
        <v>27</v>
      </c>
      <c r="C142" s="5" t="s">
        <v>164</v>
      </c>
      <c r="D142" s="5" t="str">
        <f>"040303515"</f>
        <v>040303515</v>
      </c>
      <c r="E142" s="5">
        <v>90</v>
      </c>
    </row>
    <row r="143" ht="15" customHeight="1" spans="1:5">
      <c r="A143" s="5" t="s">
        <v>167</v>
      </c>
      <c r="B143" s="5" t="s">
        <v>27</v>
      </c>
      <c r="C143" s="5" t="s">
        <v>164</v>
      </c>
      <c r="D143" s="5" t="str">
        <f>"040303507"</f>
        <v>040303507</v>
      </c>
      <c r="E143" s="5">
        <v>89.2</v>
      </c>
    </row>
    <row r="144" ht="15" customHeight="1" spans="1:5">
      <c r="A144" s="5" t="s">
        <v>168</v>
      </c>
      <c r="B144" s="5" t="s">
        <v>27</v>
      </c>
      <c r="C144" s="5" t="s">
        <v>164</v>
      </c>
      <c r="D144" s="5" t="str">
        <f>"040303506"</f>
        <v>040303506</v>
      </c>
      <c r="E144" s="5">
        <v>88.5</v>
      </c>
    </row>
    <row r="145" ht="15" customHeight="1" spans="1:5">
      <c r="A145" s="5" t="s">
        <v>169</v>
      </c>
      <c r="B145" s="5" t="s">
        <v>27</v>
      </c>
      <c r="C145" s="5" t="s">
        <v>164</v>
      </c>
      <c r="D145" s="5" t="str">
        <f>"040303520"</f>
        <v>040303520</v>
      </c>
      <c r="E145" s="5">
        <v>86.5</v>
      </c>
    </row>
    <row r="146" ht="15" customHeight="1" spans="1:5">
      <c r="A146" s="5" t="s">
        <v>170</v>
      </c>
      <c r="B146" s="5" t="s">
        <v>27</v>
      </c>
      <c r="C146" s="5" t="s">
        <v>164</v>
      </c>
      <c r="D146" s="5" t="str">
        <f>"040303518"</f>
        <v>040303518</v>
      </c>
      <c r="E146" s="5">
        <v>84.5</v>
      </c>
    </row>
    <row r="147" ht="15" customHeight="1" spans="1:5">
      <c r="A147" s="5" t="s">
        <v>171</v>
      </c>
      <c r="B147" s="5" t="s">
        <v>27</v>
      </c>
      <c r="C147" s="5" t="s">
        <v>164</v>
      </c>
      <c r="D147" s="5" t="str">
        <f>"040303601"</f>
        <v>040303601</v>
      </c>
      <c r="E147" s="5">
        <v>84.4</v>
      </c>
    </row>
    <row r="148" ht="15" customHeight="1" spans="1:5">
      <c r="A148" s="5" t="s">
        <v>172</v>
      </c>
      <c r="B148" s="5" t="s">
        <v>27</v>
      </c>
      <c r="C148" s="5" t="s">
        <v>164</v>
      </c>
      <c r="D148" s="6" t="s">
        <v>173</v>
      </c>
      <c r="E148" s="5">
        <v>83.9</v>
      </c>
    </row>
    <row r="149" ht="15" customHeight="1" spans="1:5">
      <c r="A149" s="5" t="s">
        <v>174</v>
      </c>
      <c r="B149" s="5" t="s">
        <v>43</v>
      </c>
      <c r="C149" s="5" t="s">
        <v>164</v>
      </c>
      <c r="D149" s="5" t="str">
        <f>"040602110"</f>
        <v>040602110</v>
      </c>
      <c r="E149" s="5">
        <v>87.2</v>
      </c>
    </row>
    <row r="150" ht="15" customHeight="1" spans="1:5">
      <c r="A150" s="5" t="s">
        <v>175</v>
      </c>
      <c r="B150" s="5" t="s">
        <v>43</v>
      </c>
      <c r="C150" s="5" t="s">
        <v>164</v>
      </c>
      <c r="D150" s="5" t="str">
        <f>"040602103"</f>
        <v>040602103</v>
      </c>
      <c r="E150" s="5">
        <v>74.4</v>
      </c>
    </row>
    <row r="151" ht="15" customHeight="1" spans="1:5">
      <c r="A151" s="5" t="s">
        <v>176</v>
      </c>
      <c r="B151" s="5" t="s">
        <v>43</v>
      </c>
      <c r="C151" s="5" t="s">
        <v>164</v>
      </c>
      <c r="D151" s="5" t="str">
        <f>"040602108"</f>
        <v>040602108</v>
      </c>
      <c r="E151" s="5">
        <v>68.9</v>
      </c>
    </row>
  </sheetData>
  <mergeCells count="1">
    <mergeCell ref="A1:E1"/>
  </mergeCells>
  <pageMargins left="0.156944444444444" right="0.118055555555556" top="0.275" bottom="0.1965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zhaorenjing</dc:creator>
  <cp:lastModifiedBy>漫卷云舒</cp:lastModifiedBy>
  <dcterms:created xsi:type="dcterms:W3CDTF">2023-05-25T07:35:00Z</dcterms:created>
  <dcterms:modified xsi:type="dcterms:W3CDTF">2023-06-08T03:56:58Z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C38AE3ACB7884754AE727977559E7294_13</vt:lpwstr>
  </property>
  <property fmtid="{D5CDD505-2E9C-101B-9397-08002B2CF9AE}" pid="3" name="KSOProductBuildVer">
    <vt:lpwstr>2052-11.1.0.14309</vt:lpwstr>
  </property>
</Properties>
</file>