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795" windowHeight="123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4" i="1"/>
  <c r="K5"/>
  <c r="K6"/>
  <c r="K7"/>
  <c r="K8"/>
  <c r="K9"/>
  <c r="K10"/>
  <c r="K11"/>
  <c r="K12"/>
  <c r="K13"/>
  <c r="K14"/>
  <c r="K15"/>
  <c r="K16"/>
  <c r="K17"/>
  <c r="K18"/>
  <c r="K19"/>
  <c r="K20"/>
  <c r="K3"/>
  <c r="J20"/>
  <c r="F20"/>
  <c r="E20"/>
  <c r="B20"/>
  <c r="J19"/>
  <c r="F19"/>
  <c r="E19"/>
  <c r="B19"/>
  <c r="J18"/>
  <c r="F18"/>
  <c r="E18"/>
  <c r="B18"/>
  <c r="J17"/>
  <c r="F17"/>
  <c r="E17"/>
  <c r="B17"/>
  <c r="J16"/>
  <c r="F16"/>
  <c r="E16"/>
  <c r="B16"/>
  <c r="J15"/>
  <c r="F15"/>
  <c r="E15"/>
  <c r="B15"/>
  <c r="J14"/>
  <c r="F14"/>
  <c r="E14"/>
  <c r="B14"/>
  <c r="J13"/>
  <c r="F13"/>
  <c r="E13"/>
  <c r="B13"/>
  <c r="J12"/>
  <c r="F12"/>
  <c r="E12"/>
  <c r="B12"/>
  <c r="J11"/>
  <c r="F11"/>
  <c r="E11"/>
  <c r="B11"/>
  <c r="J10"/>
  <c r="F10"/>
  <c r="E10"/>
  <c r="B10"/>
  <c r="J9"/>
  <c r="F9"/>
  <c r="E9"/>
  <c r="B9"/>
  <c r="J8"/>
  <c r="F8"/>
  <c r="E8"/>
  <c r="B8"/>
  <c r="J7"/>
  <c r="F7"/>
  <c r="E7"/>
  <c r="B7"/>
  <c r="J6"/>
  <c r="F6"/>
  <c r="E6"/>
  <c r="B6"/>
  <c r="J5"/>
  <c r="F5"/>
  <c r="E5"/>
  <c r="B5"/>
  <c r="J4"/>
  <c r="F4"/>
  <c r="E4"/>
  <c r="B4"/>
  <c r="J3"/>
  <c r="E3"/>
  <c r="B3"/>
</calcChain>
</file>

<file path=xl/sharedStrings.xml><?xml version="1.0" encoding="utf-8"?>
<sst xmlns="http://schemas.openxmlformats.org/spreadsheetml/2006/main" count="84" uniqueCount="53">
  <si>
    <t>语文(城区1)</t>
  </si>
  <si>
    <t>小学</t>
  </si>
  <si>
    <t>60.5</t>
  </si>
  <si>
    <t>42.8</t>
  </si>
  <si>
    <t>59.8</t>
  </si>
  <si>
    <t>38.3</t>
  </si>
  <si>
    <t>51.6</t>
  </si>
  <si>
    <t>48.3</t>
  </si>
  <si>
    <t>57.8</t>
  </si>
  <si>
    <t>39.9</t>
  </si>
  <si>
    <t>57.5</t>
  </si>
  <si>
    <t>41.7</t>
  </si>
  <si>
    <t>语文(城区2)</t>
  </si>
  <si>
    <t>54.5</t>
  </si>
  <si>
    <t>40.5</t>
  </si>
  <si>
    <t>60.3</t>
  </si>
  <si>
    <t>35.4</t>
  </si>
  <si>
    <t>数学(城区)</t>
  </si>
  <si>
    <t>68.6</t>
  </si>
  <si>
    <t>31.1</t>
  </si>
  <si>
    <t>40.8</t>
  </si>
  <si>
    <t>59.3</t>
  </si>
  <si>
    <t>40.2</t>
  </si>
  <si>
    <t>60.9</t>
  </si>
  <si>
    <t>38.6</t>
  </si>
  <si>
    <t>61.3</t>
  </si>
  <si>
    <t>35.9</t>
  </si>
  <si>
    <t>数学(乡村)</t>
  </si>
  <si>
    <t>62.4</t>
  </si>
  <si>
    <t>31.3</t>
  </si>
  <si>
    <t>33.6</t>
  </si>
  <si>
    <t>57.7</t>
  </si>
  <si>
    <t>35.3</t>
  </si>
  <si>
    <t>56.4</t>
  </si>
  <si>
    <t>34.4</t>
  </si>
  <si>
    <t>美术</t>
  </si>
  <si>
    <t>62.7</t>
  </si>
  <si>
    <t>36.6</t>
  </si>
  <si>
    <t>英语</t>
  </si>
  <si>
    <t>初中</t>
  </si>
  <si>
    <t>41.9</t>
  </si>
  <si>
    <t>岗位代码</t>
  </si>
  <si>
    <t>岗位名称</t>
  </si>
  <si>
    <t>招聘单位</t>
  </si>
  <si>
    <t>姓名</t>
  </si>
  <si>
    <t>准考证号</t>
  </si>
  <si>
    <t>职测成绩</t>
  </si>
  <si>
    <t>教综客观成绩</t>
  </si>
  <si>
    <t>教综主观成绩</t>
  </si>
  <si>
    <t>总分</t>
  </si>
  <si>
    <t>濉溪县2021年公开招聘非在编中小学教学人员入围面试递补考生名单</t>
    <phoneticPr fontId="1" type="noConversion"/>
  </si>
  <si>
    <t>编号</t>
    <phoneticPr fontId="1" type="noConversion"/>
  </si>
  <si>
    <t>笔试试合成分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</si>
</sst>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color theme="1"/>
      <name val="宋体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</cellXfs>
  <cellStyles count="2">
    <cellStyle name="常规" xfId="0" builtinId="0"/>
    <cellStyle name="常规_3674_6201c38d052b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G31" sqref="G31"/>
    </sheetView>
  </sheetViews>
  <sheetFormatPr defaultRowHeight="13.5"/>
  <cols>
    <col min="2" max="2" width="8.625" customWidth="1"/>
    <col min="3" max="3" width="13.125" customWidth="1"/>
    <col min="5" max="5" width="8" customWidth="1"/>
    <col min="6" max="6" width="10.875" customWidth="1"/>
  </cols>
  <sheetData>
    <row r="1" spans="1:11" ht="27.75" customHeight="1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s="6" customFormat="1" ht="27">
      <c r="A2" s="2" t="s">
        <v>51</v>
      </c>
      <c r="B2" s="3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5" t="s">
        <v>46</v>
      </c>
      <c r="H2" s="5" t="s">
        <v>47</v>
      </c>
      <c r="I2" s="4" t="s">
        <v>48</v>
      </c>
      <c r="J2" s="4" t="s">
        <v>49</v>
      </c>
      <c r="K2" s="2" t="s">
        <v>52</v>
      </c>
    </row>
    <row r="3" spans="1:11">
      <c r="A3" s="7">
        <v>1</v>
      </c>
      <c r="B3" s="8" t="str">
        <f>"101"</f>
        <v>101</v>
      </c>
      <c r="C3" s="9" t="s">
        <v>0</v>
      </c>
      <c r="D3" s="10" t="s">
        <v>1</v>
      </c>
      <c r="E3" s="10" t="str">
        <f>"李梦瑶"</f>
        <v>李梦瑶</v>
      </c>
      <c r="F3" s="10">
        <v>2022020304</v>
      </c>
      <c r="G3" s="11" t="s">
        <v>2</v>
      </c>
      <c r="H3" s="11" t="s">
        <v>3</v>
      </c>
      <c r="I3" s="10">
        <v>26</v>
      </c>
      <c r="J3" s="10">
        <f>G3+H3+I3</f>
        <v>129.30000000000001</v>
      </c>
      <c r="K3" s="12">
        <f>J3/2</f>
        <v>64.650000000000006</v>
      </c>
    </row>
    <row r="4" spans="1:11">
      <c r="A4" s="12">
        <v>2</v>
      </c>
      <c r="B4" s="13" t="str">
        <f>"101"</f>
        <v>101</v>
      </c>
      <c r="C4" s="13" t="s">
        <v>0</v>
      </c>
      <c r="D4" s="13" t="s">
        <v>1</v>
      </c>
      <c r="E4" s="13" t="str">
        <f>"李倩"</f>
        <v>李倩</v>
      </c>
      <c r="F4" s="13" t="str">
        <f>"2022024102"</f>
        <v>2022024102</v>
      </c>
      <c r="G4" s="14" t="s">
        <v>4</v>
      </c>
      <c r="H4" s="14" t="s">
        <v>5</v>
      </c>
      <c r="I4" s="13">
        <v>30</v>
      </c>
      <c r="J4" s="13">
        <f>G4+H4+I4</f>
        <v>128.1</v>
      </c>
      <c r="K4" s="12">
        <f t="shared" ref="K4:K20" si="0">J4/2</f>
        <v>64.05</v>
      </c>
    </row>
    <row r="5" spans="1:11">
      <c r="A5" s="12">
        <v>3</v>
      </c>
      <c r="B5" s="13" t="str">
        <f>"101"</f>
        <v>101</v>
      </c>
      <c r="C5" s="13" t="s">
        <v>0</v>
      </c>
      <c r="D5" s="13" t="s">
        <v>1</v>
      </c>
      <c r="E5" s="13" t="str">
        <f>"窦晓杰"</f>
        <v>窦晓杰</v>
      </c>
      <c r="F5" s="13" t="str">
        <f>"2022021918"</f>
        <v>2022021918</v>
      </c>
      <c r="G5" s="14" t="s">
        <v>6</v>
      </c>
      <c r="H5" s="14" t="s">
        <v>7</v>
      </c>
      <c r="I5" s="13">
        <v>28</v>
      </c>
      <c r="J5" s="13">
        <f>G5+H5+I5</f>
        <v>127.9</v>
      </c>
      <c r="K5" s="12">
        <f t="shared" si="0"/>
        <v>63.95</v>
      </c>
    </row>
    <row r="6" spans="1:11">
      <c r="A6" s="12">
        <v>4</v>
      </c>
      <c r="B6" s="13" t="str">
        <f>"101"</f>
        <v>101</v>
      </c>
      <c r="C6" s="13" t="s">
        <v>0</v>
      </c>
      <c r="D6" s="13" t="s">
        <v>1</v>
      </c>
      <c r="E6" s="13" t="str">
        <f>"祖慧军"</f>
        <v>祖慧军</v>
      </c>
      <c r="F6" s="13" t="str">
        <f>"2022022230"</f>
        <v>2022022230</v>
      </c>
      <c r="G6" s="14" t="s">
        <v>8</v>
      </c>
      <c r="H6" s="14" t="s">
        <v>9</v>
      </c>
      <c r="I6" s="13">
        <v>30</v>
      </c>
      <c r="J6" s="13">
        <f>G6+H6+I6</f>
        <v>127.69999999999999</v>
      </c>
      <c r="K6" s="12">
        <f t="shared" si="0"/>
        <v>63.849999999999994</v>
      </c>
    </row>
    <row r="7" spans="1:11">
      <c r="A7" s="12">
        <v>5</v>
      </c>
      <c r="B7" s="13" t="str">
        <f>"101"</f>
        <v>101</v>
      </c>
      <c r="C7" s="13" t="s">
        <v>0</v>
      </c>
      <c r="D7" s="13" t="s">
        <v>1</v>
      </c>
      <c r="E7" s="13" t="str">
        <f>"郑茜茜"</f>
        <v>郑茜茜</v>
      </c>
      <c r="F7" s="13" t="str">
        <f>"2022020523"</f>
        <v>2022020523</v>
      </c>
      <c r="G7" s="14" t="s">
        <v>10</v>
      </c>
      <c r="H7" s="14" t="s">
        <v>11</v>
      </c>
      <c r="I7" s="13">
        <v>28</v>
      </c>
      <c r="J7" s="13">
        <f>G7+H7+I7</f>
        <v>127.2</v>
      </c>
      <c r="K7" s="12">
        <f t="shared" si="0"/>
        <v>63.6</v>
      </c>
    </row>
    <row r="8" spans="1:11">
      <c r="A8" s="12">
        <v>6</v>
      </c>
      <c r="B8" s="13" t="str">
        <f>"102"</f>
        <v>102</v>
      </c>
      <c r="C8" s="13" t="s">
        <v>12</v>
      </c>
      <c r="D8" s="13" t="s">
        <v>1</v>
      </c>
      <c r="E8" s="13" t="str">
        <f>"李自征"</f>
        <v>李自征</v>
      </c>
      <c r="F8" s="13" t="str">
        <f>"2022021408"</f>
        <v>2022021408</v>
      </c>
      <c r="G8" s="14" t="s">
        <v>13</v>
      </c>
      <c r="H8" s="14" t="s">
        <v>14</v>
      </c>
      <c r="I8" s="13">
        <v>28</v>
      </c>
      <c r="J8" s="13">
        <f>G8+H8+I8</f>
        <v>123</v>
      </c>
      <c r="K8" s="12">
        <f t="shared" si="0"/>
        <v>61.5</v>
      </c>
    </row>
    <row r="9" spans="1:11">
      <c r="A9" s="12">
        <v>7</v>
      </c>
      <c r="B9" s="13" t="str">
        <f>"102"</f>
        <v>102</v>
      </c>
      <c r="C9" s="13" t="s">
        <v>12</v>
      </c>
      <c r="D9" s="13" t="s">
        <v>1</v>
      </c>
      <c r="E9" s="13" t="str">
        <f>"张浩书"</f>
        <v>张浩书</v>
      </c>
      <c r="F9" s="13" t="str">
        <f>"2022021212"</f>
        <v>2022021212</v>
      </c>
      <c r="G9" s="14" t="s">
        <v>15</v>
      </c>
      <c r="H9" s="14" t="s">
        <v>16</v>
      </c>
      <c r="I9" s="13">
        <v>27</v>
      </c>
      <c r="J9" s="13">
        <f>G9+H9+I9</f>
        <v>122.69999999999999</v>
      </c>
      <c r="K9" s="12">
        <f t="shared" si="0"/>
        <v>61.349999999999994</v>
      </c>
    </row>
    <row r="10" spans="1:11">
      <c r="A10" s="12">
        <v>8</v>
      </c>
      <c r="B10" s="13" t="str">
        <f>"105"</f>
        <v>105</v>
      </c>
      <c r="C10" s="13" t="s">
        <v>17</v>
      </c>
      <c r="D10" s="13" t="s">
        <v>1</v>
      </c>
      <c r="E10" s="13" t="str">
        <f>"刘穗穗"</f>
        <v>刘穗穗</v>
      </c>
      <c r="F10" s="13" t="str">
        <f>"2022020110"</f>
        <v>2022020110</v>
      </c>
      <c r="G10" s="14" t="s">
        <v>18</v>
      </c>
      <c r="H10" s="14" t="s">
        <v>19</v>
      </c>
      <c r="I10" s="13">
        <v>28</v>
      </c>
      <c r="J10" s="13">
        <f>G10+H10+I10</f>
        <v>127.69999999999999</v>
      </c>
      <c r="K10" s="12">
        <f t="shared" si="0"/>
        <v>63.849999999999994</v>
      </c>
    </row>
    <row r="11" spans="1:11">
      <c r="A11" s="12">
        <v>9</v>
      </c>
      <c r="B11" s="13" t="str">
        <f>"105"</f>
        <v>105</v>
      </c>
      <c r="C11" s="13" t="s">
        <v>17</v>
      </c>
      <c r="D11" s="13" t="s">
        <v>1</v>
      </c>
      <c r="E11" s="13" t="str">
        <f>"杜萍"</f>
        <v>杜萍</v>
      </c>
      <c r="F11" s="13" t="str">
        <f>"2022021805"</f>
        <v>2022021805</v>
      </c>
      <c r="G11" s="14" t="s">
        <v>4</v>
      </c>
      <c r="H11" s="14" t="s">
        <v>20</v>
      </c>
      <c r="I11" s="13">
        <v>27</v>
      </c>
      <c r="J11" s="13">
        <f>G11+H11+I11</f>
        <v>127.6</v>
      </c>
      <c r="K11" s="12">
        <f t="shared" si="0"/>
        <v>63.8</v>
      </c>
    </row>
    <row r="12" spans="1:11">
      <c r="A12" s="12">
        <v>10</v>
      </c>
      <c r="B12" s="13" t="str">
        <f>"105"</f>
        <v>105</v>
      </c>
      <c r="C12" s="13" t="s">
        <v>17</v>
      </c>
      <c r="D12" s="13" t="s">
        <v>1</v>
      </c>
      <c r="E12" s="13" t="str">
        <f>"吴诗雨"</f>
        <v>吴诗雨</v>
      </c>
      <c r="F12" s="13" t="str">
        <f>"2022022302"</f>
        <v>2022022302</v>
      </c>
      <c r="G12" s="14" t="s">
        <v>21</v>
      </c>
      <c r="H12" s="14" t="s">
        <v>22</v>
      </c>
      <c r="I12" s="13">
        <v>28</v>
      </c>
      <c r="J12" s="13">
        <f>G12+H12+I12</f>
        <v>127.5</v>
      </c>
      <c r="K12" s="12">
        <f t="shared" si="0"/>
        <v>63.75</v>
      </c>
    </row>
    <row r="13" spans="1:11">
      <c r="A13" s="12">
        <v>11</v>
      </c>
      <c r="B13" s="13" t="str">
        <f>"105"</f>
        <v>105</v>
      </c>
      <c r="C13" s="13" t="s">
        <v>17</v>
      </c>
      <c r="D13" s="13" t="s">
        <v>1</v>
      </c>
      <c r="E13" s="13" t="str">
        <f>"张嫣然"</f>
        <v>张嫣然</v>
      </c>
      <c r="F13" s="13" t="str">
        <f>"2022021321"</f>
        <v>2022021321</v>
      </c>
      <c r="G13" s="14" t="s">
        <v>23</v>
      </c>
      <c r="H13" s="14" t="s">
        <v>24</v>
      </c>
      <c r="I13" s="13">
        <v>28</v>
      </c>
      <c r="J13" s="13">
        <f>G13+H13+I13</f>
        <v>127.5</v>
      </c>
      <c r="K13" s="12">
        <f t="shared" si="0"/>
        <v>63.75</v>
      </c>
    </row>
    <row r="14" spans="1:11">
      <c r="A14" s="12">
        <v>12</v>
      </c>
      <c r="B14" s="13" t="str">
        <f>"105"</f>
        <v>105</v>
      </c>
      <c r="C14" s="13" t="s">
        <v>17</v>
      </c>
      <c r="D14" s="13" t="s">
        <v>1</v>
      </c>
      <c r="E14" s="13" t="str">
        <f>"陈文静"</f>
        <v>陈文静</v>
      </c>
      <c r="F14" s="13" t="str">
        <f>"2022020608"</f>
        <v>2022020608</v>
      </c>
      <c r="G14" s="14" t="s">
        <v>25</v>
      </c>
      <c r="H14" s="14" t="s">
        <v>26</v>
      </c>
      <c r="I14" s="13">
        <v>30</v>
      </c>
      <c r="J14" s="13">
        <f>G14+H14+I14</f>
        <v>127.19999999999999</v>
      </c>
      <c r="K14" s="12">
        <f t="shared" si="0"/>
        <v>63.599999999999994</v>
      </c>
    </row>
    <row r="15" spans="1:11">
      <c r="A15" s="12">
        <v>13</v>
      </c>
      <c r="B15" s="13" t="str">
        <f>"106"</f>
        <v>106</v>
      </c>
      <c r="C15" s="13" t="s">
        <v>27</v>
      </c>
      <c r="D15" s="13" t="s">
        <v>1</v>
      </c>
      <c r="E15" s="13" t="str">
        <f>"李乾坤"</f>
        <v>李乾坤</v>
      </c>
      <c r="F15" s="13" t="str">
        <f>"2022023315"</f>
        <v>2022023315</v>
      </c>
      <c r="G15" s="14" t="s">
        <v>28</v>
      </c>
      <c r="H15" s="14" t="s">
        <v>29</v>
      </c>
      <c r="I15" s="13">
        <v>28</v>
      </c>
      <c r="J15" s="13">
        <f>G15+H15+I15</f>
        <v>121.7</v>
      </c>
      <c r="K15" s="12">
        <f t="shared" si="0"/>
        <v>60.85</v>
      </c>
    </row>
    <row r="16" spans="1:11">
      <c r="A16" s="12">
        <v>14</v>
      </c>
      <c r="B16" s="13" t="str">
        <f>"106"</f>
        <v>106</v>
      </c>
      <c r="C16" s="13" t="s">
        <v>27</v>
      </c>
      <c r="D16" s="13" t="s">
        <v>1</v>
      </c>
      <c r="E16" s="13" t="str">
        <f>"韩娇"</f>
        <v>韩娇</v>
      </c>
      <c r="F16" s="13" t="str">
        <f>"2022023129"</f>
        <v>2022023129</v>
      </c>
      <c r="G16" s="14" t="s">
        <v>8</v>
      </c>
      <c r="H16" s="14" t="s">
        <v>30</v>
      </c>
      <c r="I16" s="13">
        <v>30</v>
      </c>
      <c r="J16" s="13">
        <f>G16+H16+I16</f>
        <v>121.4</v>
      </c>
      <c r="K16" s="12">
        <f t="shared" si="0"/>
        <v>60.7</v>
      </c>
    </row>
    <row r="17" spans="1:11">
      <c r="A17" s="12">
        <v>15</v>
      </c>
      <c r="B17" s="13" t="str">
        <f>"106"</f>
        <v>106</v>
      </c>
      <c r="C17" s="13" t="s">
        <v>27</v>
      </c>
      <c r="D17" s="13" t="s">
        <v>1</v>
      </c>
      <c r="E17" s="13" t="str">
        <f>"孟祥玉"</f>
        <v>孟祥玉</v>
      </c>
      <c r="F17" s="13" t="str">
        <f>"2022021419"</f>
        <v>2022021419</v>
      </c>
      <c r="G17" s="14" t="s">
        <v>31</v>
      </c>
      <c r="H17" s="14" t="s">
        <v>32</v>
      </c>
      <c r="I17" s="13">
        <v>28</v>
      </c>
      <c r="J17" s="13">
        <f>G17+H17+I17</f>
        <v>121</v>
      </c>
      <c r="K17" s="12">
        <f t="shared" si="0"/>
        <v>60.5</v>
      </c>
    </row>
    <row r="18" spans="1:11">
      <c r="A18" s="12">
        <v>16</v>
      </c>
      <c r="B18" s="13" t="str">
        <f>"106"</f>
        <v>106</v>
      </c>
      <c r="C18" s="13" t="s">
        <v>27</v>
      </c>
      <c r="D18" s="13" t="s">
        <v>1</v>
      </c>
      <c r="E18" s="13" t="str">
        <f>"徐秀芳"</f>
        <v>徐秀芳</v>
      </c>
      <c r="F18" s="13" t="str">
        <f>"2022022915"</f>
        <v>2022022915</v>
      </c>
      <c r="G18" s="14" t="s">
        <v>33</v>
      </c>
      <c r="H18" s="14" t="s">
        <v>34</v>
      </c>
      <c r="I18" s="13">
        <v>30</v>
      </c>
      <c r="J18" s="13">
        <f>G18+H18+I18</f>
        <v>120.8</v>
      </c>
      <c r="K18" s="12">
        <f t="shared" si="0"/>
        <v>60.4</v>
      </c>
    </row>
    <row r="19" spans="1:11">
      <c r="A19" s="12">
        <v>17</v>
      </c>
      <c r="B19" s="13" t="str">
        <f>"110"</f>
        <v>110</v>
      </c>
      <c r="C19" s="13" t="s">
        <v>35</v>
      </c>
      <c r="D19" s="13" t="s">
        <v>1</v>
      </c>
      <c r="E19" s="13" t="str">
        <f>"张智翔"</f>
        <v>张智翔</v>
      </c>
      <c r="F19" s="13" t="str">
        <f>"2022022820"</f>
        <v>2022022820</v>
      </c>
      <c r="G19" s="14" t="s">
        <v>36</v>
      </c>
      <c r="H19" s="14" t="s">
        <v>37</v>
      </c>
      <c r="I19" s="13">
        <v>27</v>
      </c>
      <c r="J19" s="13">
        <f>G19+H19+I19</f>
        <v>126.30000000000001</v>
      </c>
      <c r="K19" s="12">
        <f t="shared" si="0"/>
        <v>63.150000000000006</v>
      </c>
    </row>
    <row r="20" spans="1:11">
      <c r="A20" s="12">
        <v>18</v>
      </c>
      <c r="B20" s="13" t="str">
        <f>"203"</f>
        <v>203</v>
      </c>
      <c r="C20" s="13" t="s">
        <v>38</v>
      </c>
      <c r="D20" s="13" t="s">
        <v>39</v>
      </c>
      <c r="E20" s="13" t="str">
        <f>"吴玉苗"</f>
        <v>吴玉苗</v>
      </c>
      <c r="F20" s="13" t="str">
        <f>"2022023528"</f>
        <v>2022023528</v>
      </c>
      <c r="G20" s="14" t="s">
        <v>8</v>
      </c>
      <c r="H20" s="14" t="s">
        <v>40</v>
      </c>
      <c r="I20" s="13">
        <v>29</v>
      </c>
      <c r="J20" s="13">
        <f>G20+H20+I20</f>
        <v>128.69999999999999</v>
      </c>
      <c r="K20" s="12">
        <f t="shared" si="0"/>
        <v>64.349999999999994</v>
      </c>
    </row>
  </sheetData>
  <mergeCells count="1">
    <mergeCell ref="A1:K1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2022-02-24T00:19:10Z</cp:lastPrinted>
  <dcterms:created xsi:type="dcterms:W3CDTF">2022-02-24T00:05:05Z</dcterms:created>
  <dcterms:modified xsi:type="dcterms:W3CDTF">2022-02-24T00:21:44Z</dcterms:modified>
</cp:coreProperties>
</file>